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lorroll\Downloads\"/>
    </mc:Choice>
  </mc:AlternateContent>
  <xr:revisionPtr revIDLastSave="0" documentId="13_ncr:1_{97BAAABA-AFDC-4CDB-AC40-5D7BACC88C2B}" xr6:coauthVersionLast="47" xr6:coauthVersionMax="47" xr10:uidLastSave="{00000000-0000-0000-0000-000000000000}"/>
  <bookViews>
    <workbookView xWindow="5760" yWindow="3330" windowWidth="21600" windowHeight="11295" xr2:uid="{037F1414-0D58-412B-8418-846CE0F21CCF}"/>
  </bookViews>
  <sheets>
    <sheet name="TasksList (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1" l="1"/>
  <c r="E28" i="1"/>
  <c r="E38" i="1"/>
  <c r="E41" i="1"/>
  <c r="E45" i="1"/>
  <c r="E46" i="1"/>
  <c r="E47" i="1"/>
  <c r="E48" i="1"/>
  <c r="E63" i="1"/>
  <c r="E71" i="1"/>
  <c r="E80" i="1"/>
  <c r="E81" i="1"/>
  <c r="E84" i="1"/>
  <c r="E90" i="1"/>
  <c r="E105" i="1"/>
  <c r="E108" i="1"/>
  <c r="E110" i="1"/>
  <c r="E121" i="1"/>
  <c r="E127" i="1"/>
  <c r="E128" i="1"/>
  <c r="E129" i="1"/>
  <c r="E130" i="1"/>
  <c r="E131" i="1"/>
  <c r="E133" i="1"/>
  <c r="E134" i="1"/>
  <c r="E135" i="1"/>
  <c r="E137" i="1"/>
  <c r="E138" i="1"/>
  <c r="E140" i="1"/>
  <c r="E141" i="1"/>
  <c r="E142" i="1"/>
</calcChain>
</file>

<file path=xl/sharedStrings.xml><?xml version="1.0" encoding="utf-8"?>
<sst xmlns="http://schemas.openxmlformats.org/spreadsheetml/2006/main" count="397" uniqueCount="256">
  <si>
    <t>Task Summary</t>
  </si>
  <si>
    <t>Work Orders</t>
  </si>
  <si>
    <t>Task Date</t>
  </si>
  <si>
    <t>User ID</t>
  </si>
  <si>
    <t>Corrections</t>
  </si>
  <si>
    <t>774b3435-7028-45ae-b42d-724194c8f4b5</t>
  </si>
  <si>
    <t>Michel Gaudet</t>
  </si>
  <si>
    <t>Clean the cab. Install the Trimble antenna and wiring, Wrap up all wiring in the battery box.</t>
  </si>
  <si>
    <t>bdaba557-e7d8-4c2b-b4ef-15c13119f5df</t>
  </si>
  <si>
    <t>Tarl Edwards</t>
  </si>
  <si>
    <t>Pilot Car to Hope</t>
  </si>
  <si>
    <t>7890646d-4342-4371-8107-2e35f367186b</t>
  </si>
  <si>
    <t>Rick Schonke</t>
  </si>
  <si>
    <t>Outgoing mobilization on BDH-4521</t>
  </si>
  <si>
    <t>d9433f3b-54cc-4d4a-9bd7-fdd1c95962fa</t>
  </si>
  <si>
    <t>Remove all Hall decals, 2-way radio, and the Topcon and Trimble grade control</t>
  </si>
  <si>
    <t>3316be44-0f6b-4c7b-bc46-c8f2f6e8a2c0</t>
  </si>
  <si>
    <t>Supervise</t>
  </si>
  <si>
    <t>6821f20d-ba1f-4d70-979c-062d5c4ef218</t>
  </si>
  <si>
    <t>Andrew Freeman</t>
  </si>
  <si>
    <t>supervise, get unit prepped for auction</t>
  </si>
  <si>
    <t>c22a3073-41c2-4874-a71e-4ca3db90b1f0</t>
  </si>
  <si>
    <t>Griffin Gravel</t>
  </si>
  <si>
    <t>Fit buckets - Dig 438 / CU 404 to unit 4521</t>
  </si>
  <si>
    <t>253f560d-8c57-4871-9f29-b5060611b67e</t>
  </si>
  <si>
    <t>Install new decals on the counter weight. Work on broken brigade display mounting, remove belly pan under the cab and the floor mat. Check for possible new mounting locations. Install cover for the top con sensor mounted at the stick nose.</t>
  </si>
  <si>
    <t>29695803-3deb-4969-904f-1eb33aadec9d</t>
  </si>
  <si>
    <t>a97d3da9-8613-470c-ae8b-293cd31dfefc</t>
  </si>
  <si>
    <t>7c3b70e1-88bc-4569-a522-3dfd2813e970</t>
  </si>
  <si>
    <t>Prep, bondo and pain the enitre counterweight, prep and paint the boom and stick</t>
  </si>
  <si>
    <t>273259e1-33db-47f9-8260-5e963e91d7e4</t>
  </si>
  <si>
    <t>Remove all decals from the counter weight and begin prep for paint</t>
  </si>
  <si>
    <t>447bdf88-7188-4226-bd8a-c66b10cb4a2b</t>
  </si>
  <si>
    <t>Steam clean entire unit</t>
  </si>
  <si>
    <t>eb206ede-e113-4b96-8c27-2e9987b4b971</t>
  </si>
  <si>
    <t>Install repaired coupler and test fit 1 clean up and 1 dig bucket</t>
  </si>
  <si>
    <t>513ae362-8c9a-4c04-8901-2ab1c1e6e1d3</t>
  </si>
  <si>
    <t>Pete Vantol</t>
  </si>
  <si>
    <t>Bucket repair install new cut edge</t>
  </si>
  <si>
    <t>be323fcd-7f8e-43e8-9a36-2e7645741c36</t>
  </si>
  <si>
    <t>Install 2 track pads on the left side and 2 on the right side, set track tension. Remove the coupler, steam clean and set aside for welders</t>
  </si>
  <si>
    <t>dc62ae8a-79ac-4dd3-8bd5-1f5fc9c14f5a</t>
  </si>
  <si>
    <t>Supervise / Assist repairs</t>
  </si>
  <si>
    <t>e696f2b0-4cce-4470-9bdc-3b489b8aeee0</t>
  </si>
  <si>
    <t>Press in new track pins and swege the links. Check codes, no active 2 stored codes for soot load and regen inhibit. blow out cab filters, reposition fire extinguisher so it clamps down properly, remove and replace the unit numbers, check air filter all ok, and remove finning decals.</t>
  </si>
  <si>
    <t>9e5d5044-8f73-46b3-8362-002aacb7c742</t>
  </si>
  <si>
    <t>Remove 3 rear most bottom roller and rethread all bolt holes. Install the roller, both recoil assemblies and wrap the tracks onto the machine</t>
  </si>
  <si>
    <t>f7e00943-4c02-471f-944b-38ed59e56054</t>
  </si>
  <si>
    <t>Cole Mcewen</t>
  </si>
  <si>
    <t>picked up from finning</t>
  </si>
  <si>
    <t>a7cdb5b0-84de-415f-8977-220084dd0d0b</t>
  </si>
  <si>
    <t>George  Elkin</t>
  </si>
  <si>
    <t>f578f4b1-dc1f-47de-8bc0-b1330cfd87fe</t>
  </si>
  <si>
    <t>Chase  Bryson</t>
  </si>
  <si>
    <t>help mark with swapping the rack tensioners and installing rollers</t>
  </si>
  <si>
    <t>03275321-48ff-4728-ac9e-7376036ac1c1</t>
  </si>
  <si>
    <t>Mark Jaeger</t>
  </si>
  <si>
    <t>Set up machine and remove fused roller, use heat and rad gun to remove hardware, 
Free up track adjust bolts with heat and tooling, remove and prep all surfaces and hardware, 
Install new track adjuster and torque to spec,
Install track roller but need to tap 1 hole,
Clean up and leave site</t>
  </si>
  <si>
    <t>4c7b8b1f-5582-4252-8ea0-b8ac4cbb8423</t>
  </si>
  <si>
    <t>Timothy Toohey</t>
  </si>
  <si>
    <t>grabbed floor jack and installed track guide back on LH side torqued bolts</t>
  </si>
  <si>
    <t>8a0c1d74-751b-49d0-88d9-0e29490ff526</t>
  </si>
  <si>
    <t>removed track guide, bolts rusted and tight. used torque gun to remove. unbolted and removed track adjuster and slid out of track frame, cleaned mounting surfaces and threads. installed new track adjuster LH side.</t>
  </si>
  <si>
    <t>1d7069f3-128c-4d46-a8b0-0a05473ab79b</t>
  </si>
  <si>
    <t>picked up from vancouver trac parts</t>
  </si>
  <si>
    <t>4551bae8-3713-40da-8e73-f57b8a358d45</t>
  </si>
  <si>
    <t>614f6036-84a6-45e1-955b-fcaca604c472</t>
  </si>
  <si>
    <t>park machine in area requested
split and remove both tracks 
wrap up tracks and cable together 
remove idler / recoil assembly's for adjuster replacement</t>
  </si>
  <si>
    <t>835fb7b8-4111-48a5-b4eb-5857c0b7c282</t>
  </si>
  <si>
    <t>incoming inspection</t>
  </si>
  <si>
    <t>1dad1574-643e-4d42-bc01-623dcb96d8a1</t>
  </si>
  <si>
    <t>Rod Beauchamp</t>
  </si>
  <si>
    <t>Test track adjusters
Remove tracks and recoil assemblies</t>
  </si>
  <si>
    <t>9218446e-661a-4325-8cb4-095c29dc9a22</t>
  </si>
  <si>
    <t>-PERFORMED 1000 HOUR SERVICE</t>
  </si>
  <si>
    <t>451df450-29f2-41fc-a68c-20c5702126ab</t>
  </si>
  <si>
    <t>-PICKED UP NEW HOSE FROM FINING WHEN IT ARIVED
-REMOVED PANELS UNDER MACHINE
-REMOVED FAILED HOSE AND IDENTIFIED WHERE IT RUBBED THROUGH
-CUT NEW HOSE TO PROPER LENGTH DUE TO POSITIVE AIR SHUT OFF VALVE
-INSTALLED NEW HOSE AND RE ROUTED FUEL LINES AND CLAMPS TO PREVENT RUBBING
-RAN AND TESTED MACHINE
-PERFORMED REGEN TO GET SOOT LOAD BACK TO 0% AGAIN
-NOTICED THAT ENGINE WAS COOLING VERY QUICKLY, THERMOSTATS ARE SLIGHTLY OPEN AND WILL REQUIRE REPLACEMENT</t>
  </si>
  <si>
    <t>703b45e3-0ca7-46bb-a8b7-d3d47dd175f7</t>
  </si>
  <si>
    <t>-FOUND SOOT LOAD AT 118%
-PERFORMED REGEN TO GET IT DOWN TO  0%
-TESTED EMISSIONS AND REGEN SYSTEM IS WORKING AS DESIGNED
-WHILE RUNING MACHINE IT WAS NOTICED THAT IT WAS LOW ON BOOST AND BUILDING SOOT AGAIN QUICKLY
-INSPECTED AND FOUND LOWER CHARGE AIR HOSE WITH LARGE HOLE IN IT
-LOOKED UP AND ORDERED NEW HOSE AND CLAMPS</t>
  </si>
  <si>
    <t>6491df2b-8726-41d6-ac9f-ba7978a38362</t>
  </si>
  <si>
    <t>Dan O'connor</t>
  </si>
  <si>
    <t>Drain coolant into clean buckets. Remove thermostat housing top. Found lip seals that guide thermostat have fallen apart. Order parts, Travel back to shop to pick up parts. Travel back to unit. Install new thermostats. Refill cooling system. Test run. All good, no leaks. Travel back</t>
  </si>
  <si>
    <t>9ffa1509-133f-40c2-a4b0-9cb671c6dd8b</t>
  </si>
  <si>
    <t>Travel to unit, install 20lb fire extinguisher. Set idle shut off to 7 minutes</t>
  </si>
  <si>
    <t>a275f298-7908-43c7-adfe-e2941fa1f895</t>
  </si>
  <si>
    <t>Travel to unit. Install new stick nose seals. Install new cab light. Brought with me a 10lb extinguisher.. installed for now. Needs proper 20 lb one ordered</t>
  </si>
  <si>
    <t>3859cc92-52d4-4545-a727-0a0f1b957ccc</t>
  </si>
  <si>
    <t>90177777-70be-4abc-9015-eb1fa72b28a2</t>
  </si>
  <si>
    <t>Load parts, travel to unit. Replace all 4 carrier rollers. Tracks at end of adjustment. Noise is 85% better.</t>
  </si>
  <si>
    <t>545c3b42-db10-4b8b-b229-fb6b9f38e9e2</t>
  </si>
  <si>
    <t>Daren  Campbell</t>
  </si>
  <si>
    <t>Performed service</t>
  </si>
  <si>
    <t>480a8429-c605-4f87-a2f2-22e7b6a0906f</t>
  </si>
  <si>
    <t>90966f94-646e-4e8b-b506-d7f98cb17d6e</t>
  </si>
  <si>
    <t xml:space="preserve">Robert Cikes </t>
  </si>
  <si>
    <t>Travel to site and inspect unit for hydraulic oil leak, found pilot filter weeping, remove filter found missing o-ring, found o-ring under pump, install o-ring and test for leaks and unit operating as required.</t>
  </si>
  <si>
    <t>f4fbd547-a4f3-442f-8cec-1b42c19204dc</t>
  </si>
  <si>
    <t>-PERFORMED 2000 HOUR SERVICE AND INSPECTION</t>
  </si>
  <si>
    <t>57a12801-8d94-4332-8ec9-d76728594eb9</t>
  </si>
  <si>
    <t>Bucket repairs</t>
  </si>
  <si>
    <t>b8624447-d799-4a1e-a755-88862746919b</t>
  </si>
  <si>
    <t>1a331df6-8e33-480b-aa3f-829b6bda8ec9</t>
  </si>
  <si>
    <t>0b32e284-19f8-45b2-a308-cc2b65104c9a</t>
  </si>
  <si>
    <t>4e84c3ce-02db-44a0-8414-641f2889af70</t>
  </si>
  <si>
    <t>Kevin Dykens</t>
  </si>
  <si>
    <t>43167d6d-d105-4c9c-b8a7-f977fc7b8429</t>
  </si>
  <si>
    <t>4548e804-64b3-4eb3-914b-ffea678fc87b</t>
  </si>
  <si>
    <t>Angelina Naidu</t>
  </si>
  <si>
    <t>Finning completed 8/13/2025</t>
  </si>
  <si>
    <t>ece20a32-9d19-40df-82de-a0edcc5738d1</t>
  </si>
  <si>
    <t>Jeff  Shushack</t>
  </si>
  <si>
    <t>Bucket repair</t>
  </si>
  <si>
    <t>254f3157-8feb-4c33-a1a0-9125436e9335</t>
  </si>
  <si>
    <t>2f1b1ecf-241d-4063-8f82-ab2db78a9e37</t>
  </si>
  <si>
    <t>4764eaf1-f2f1-4823-9a8f-93bf8d699676</t>
  </si>
  <si>
    <t>7a25c663-0a92-4b78-996b-bf40bc0894ce</t>
  </si>
  <si>
    <t>804e5bc4-028c-4580-9bed-46e598f57dcc</t>
  </si>
  <si>
    <t>Olav Gundersen</t>
  </si>
  <si>
    <t>Drive to site for no start, checked voltage it was at 25.6v, disconnected all batteries and load test all batteries tested good, cleaned all connections,  determined starter was bad, ordered parts and removed starter, installed new starter and test, starts fine now</t>
  </si>
  <si>
    <t>7f8addcb-e0f1-42c4-b337-4a35bed39a45</t>
  </si>
  <si>
    <t>Jason Taylor</t>
  </si>
  <si>
    <t>Picked up part at finning.  Delivered direct to site.</t>
  </si>
  <si>
    <t>f7d9c60d-9422-46b6-8139-2ca3b1f7cee8</t>
  </si>
  <si>
    <t>4804bcde-7336-4050-ae84-f396e093e3d6</t>
  </si>
  <si>
    <t>John Theal</t>
  </si>
  <si>
    <t>Pick up parts , bring to yard</t>
  </si>
  <si>
    <t>4636c600-e67b-4bbc-80eb-c7fb43fd51f6</t>
  </si>
  <si>
    <t>Pick up parts for shop</t>
  </si>
  <si>
    <t>0223d581-b963-42f9-8536-22683e2b5ba6</t>
  </si>
  <si>
    <t>Kevin  Den Duyf</t>
  </si>
  <si>
    <t>T/S boom weeping issues.
-could not find any issues.</t>
  </si>
  <si>
    <t>f894c166-8110-4b61-805f-f68b5de85c55</t>
  </si>
  <si>
    <t>Mar 27
-pickup oil and filters at Coq shop
-drive to Imperial in Burnaby
-complete 1000 hr PM service
-Return to shop, heavy traffic.
-dump used oils and filters @ Coq shop</t>
  </si>
  <si>
    <t>48e45833-6f4d-43d8-a96f-9c68361caa3a</t>
  </si>
  <si>
    <t>96f4a307-ab72-4968-ba8f-a29c091d608b</t>
  </si>
  <si>
    <t>Fit bucket to machine</t>
  </si>
  <si>
    <t>e8ed328d-406c-4c08-8f87-746c8a775712</t>
  </si>
  <si>
    <t>dc73f36c-895d-49c8-871f-a45df02ce9ac</t>
  </si>
  <si>
    <t>d9eb6a31-8361-4f04-a76e-307c94724fd8</t>
  </si>
  <si>
    <t>0806f89e-e464-490d-af4a-94b0f0cefeda</t>
  </si>
  <si>
    <t>d91edce8-6151-483a-815e-c16a02663aa0</t>
  </si>
  <si>
    <t>5ed22962-3103-4a32-92d8-9c59bfe18af2</t>
  </si>
  <si>
    <t>-MACHINE @ SPERLING AND IMPERIAL, BURNABY 
-REPLACE BUCKET LINE RELIEFS WITH UPDATED LINE RELIEF
-REPLACE BOOM HEAD END LINE RELIEF 
-REPLACE STICK ROD END LINE RELIEF 
-CHECK FOR DRIFT-OK
-FOUND MAIN RELIEF PRESSURE LOW, ADJUST TO SPEC 
-CHECK PILOT PRESSURE AND FOUND 200 PSI LOW, ADJUST PILOT PRESSURE TO SPEC 
-PERFORM POWERSHIFT CALIBRATION 
-FOUND EXCESSIVE PLAY IN AIR GAP ON PILOT CONTROL VALVES 
-ADJUST AIR GAP ON PILOT CONTROLLERS 
-OPERATE MACHINE-OK</t>
  </si>
  <si>
    <t>f9ee977a-29e5-4ef5-990b-5e050b427d92</t>
  </si>
  <si>
    <t>aab035b8-f7f5-4e1a-a6fb-a78a60734989</t>
  </si>
  <si>
    <t xml:space="preserve">Paramveer Dhillon </t>
  </si>
  <si>
    <t>Final check, top fluids and put panels back on</t>
  </si>
  <si>
    <t>7492fc0c-4830-4117-ac60-7253f05fbd78</t>
  </si>
  <si>
    <t>df7fab6c-ae12-43c3-823d-1aff79c7bbb4</t>
  </si>
  <si>
    <t xml:space="preserve">Jeff Trainor </t>
  </si>
  <si>
    <t>set up top con guys and bucket repairs</t>
  </si>
  <si>
    <t>2df820dd-a443-40b0-ad88-a29ef90c44aa</t>
  </si>
  <si>
    <t>70e39d19-17cc-4019-83ad-5cc183b40783</t>
  </si>
  <si>
    <t>012c5e13-581e-4798-930c-10ca679b3350</t>
  </si>
  <si>
    <t>Replace gps bracket and update necktar</t>
  </si>
  <si>
    <t>e3a2c926-aca2-4991-ac97-136bf3822d7f</t>
  </si>
  <si>
    <t>Noah Blaker</t>
  </si>
  <si>
    <t>finsih valve set
remove and re seal injector
move machine out of shop
shop cleanup</t>
  </si>
  <si>
    <t>cd8df465-b520-4b49-ae61-996de2ae4d5d</t>
  </si>
  <si>
    <t>do valve set</t>
  </si>
  <si>
    <t>f67304e9-b76a-417f-8c5e-ae43fa275b5e</t>
  </si>
  <si>
    <t>1db2e1e3-f3ab-4b42-8410-46f01bc4d6b5</t>
  </si>
  <si>
    <t>1f852a32-49db-4802-9e90-67c63bd2733d</t>
  </si>
  <si>
    <t>Pick up</t>
  </si>
  <si>
    <t>f15e2c42-f9eb-496e-a482-8161303c568e</t>
  </si>
  <si>
    <t>Install travel line on unit and test
Clean out travel motors of dirt
Look up  and order parts for machine</t>
  </si>
  <si>
    <t>83049658-1638-42da-8208-c8b76a6a5c45</t>
  </si>
  <si>
    <t>dac39d26-df4d-492c-bbaa-209fee47e6e1</t>
  </si>
  <si>
    <t>Put on coupler, grease machine/ change grease nipples</t>
  </si>
  <si>
    <t>e2ce6846-7d7e-403c-b9af-96897ae6f33a</t>
  </si>
  <si>
    <t>bde89596-9c7d-4152-a8c2-a979872fa489</t>
  </si>
  <si>
    <t>Pick up Chilliwack</t>
  </si>
  <si>
    <t>ef049637-0b36-4792-87c4-0fef59909cbe</t>
  </si>
  <si>
    <t>7dea7f1f-e765-4840-a2a0-60ffc8e89e30</t>
  </si>
  <si>
    <t>4b1a5580-a58a-44e6-84d8-dd6c53b8ab84</t>
  </si>
  <si>
    <t>f5130ae4-32d9-43ad-87c1-204982e79269</t>
  </si>
  <si>
    <t>a968c9ee-4d97-4cf2-97c0-43ac07db9d9b</t>
  </si>
  <si>
    <t>c8e2afc4-1c09-4039-8900-86a1cc63a67e</t>
  </si>
  <si>
    <t>Change travel lines/ wash machine</t>
  </si>
  <si>
    <t>39ffce04-e8c9-41f1-ab5e-61d129ef52e1</t>
  </si>
  <si>
    <t>9815bf9a-d313-4f30-969a-06bd6f961b13</t>
  </si>
  <si>
    <t>- remove final drive covers
- chip out final drives to get to hoses
- remove travel line and install plugs and caps
- mark all hoses and lay out in order
-</t>
  </si>
  <si>
    <t>11722f75-0ad7-4a18-b272-a50f5899dc98</t>
  </si>
  <si>
    <t>c571fdb0-554a-49dc-bb46-1b221d0e7a03</t>
  </si>
  <si>
    <t>Machine repairs</t>
  </si>
  <si>
    <t>6d788cae-5a8e-4030-865a-e3a93cbfadf4</t>
  </si>
  <si>
    <t>Assist Noah with pulling drive lines out of machine</t>
  </si>
  <si>
    <t>5e3ba39e-a51f-4087-becd-a2999f365220</t>
  </si>
  <si>
    <t>Try to put on rebuilt coupler but needs to be sent out to be machined</t>
  </si>
  <si>
    <t>e763273b-44a0-4ebc-99d5-71f8d133e4be</t>
  </si>
  <si>
    <t>Try to put on rebuilt coupler but it needs to be machined</t>
  </si>
  <si>
    <t>af43a097-fc2f-4918-8c7c-21e98617ffe7</t>
  </si>
  <si>
    <t>Push bushings back in
Install lip seals
Clean faces on stick nose
Replace carrier roller left side
Pull machine into shop</t>
  </si>
  <si>
    <t>b09aa21b-b2c7-45c3-a79e-639992cbc0b1</t>
  </si>
  <si>
    <t>Machine / bucket repairs</t>
  </si>
  <si>
    <t>48b89d18-fffb-4418-b522-be8997ac8965</t>
  </si>
  <si>
    <t>Help park ebuild couplers</t>
  </si>
  <si>
    <t>faa3b648-0d8e-40e2-bc38-d076c3b618cd</t>
  </si>
  <si>
    <t>Bucket and machine repairs</t>
  </si>
  <si>
    <t>2a66a013-3598-4928-a273-760e12ead23b</t>
  </si>
  <si>
    <t>f5c57d19-8289-49a2-a200-3a04a8762063</t>
  </si>
  <si>
    <t>2b247997-66e0-4da3-9e63-fbe2c8d9c1a5</t>
  </si>
  <si>
    <t>Paint counterweight
Paint cat walks
Re install all panels
Install stump pan</t>
  </si>
  <si>
    <t>d14e2a3a-0e9c-44f2-974b-f494d167259a</t>
  </si>
  <si>
    <t>6d3974bb-1206-487d-8335-3cbb7c887f25</t>
  </si>
  <si>
    <t>- Replace hose on control valve
- replace hoses on stick for quick change with tubes
- remove quick change hoses and measure to get new ones made
- remove coupler 
- wash coupler and stick 
- inspect coupler and stick nose for issues
-</t>
  </si>
  <si>
    <t>aef43157-0443-4a54-a3f1-9f3a754b2b7f</t>
  </si>
  <si>
    <t>0f2078f4-7eb3-4fc8-8924-df3f0e4692af</t>
  </si>
  <si>
    <t>Incoming mobilization</t>
  </si>
  <si>
    <t>e193bd60-be8d-41f2-a52c-980117fff476</t>
  </si>
  <si>
    <t>Pick up and deliver to yard</t>
  </si>
  <si>
    <t>4192b132-8721-48f5-a12f-fcbb27e061fe</t>
  </si>
  <si>
    <t>-Machine @ 3400 David, Coquitlam
-Replace all lights with LED
-Replace swing motor crossover hoses 
-Replace pump attenuator hoses 
-Replace stick circuit hose at base of boom to control valve
-Reseal engine valve cover/rocker box
-Replace fuel level sender</t>
  </si>
  <si>
    <t>3e5a2bc6-924f-42b7-bbf4-77801a177d3d</t>
  </si>
  <si>
    <t>-Machine @ 3400 David, Coquitlam
-Replace upper and lower rad hoses 
-Replace coolant lines between egr cooler and tank 
-Replace serpentine belts 
-Replace front sliding glass window and replace rollers 
-Replace clamp on rhs armrest 
-Replace ground level shutdown switch cover 
-Replace cab front bumper</t>
  </si>
  <si>
    <t>fdc7dea7-4558-48f7-ae2a-bcd2f2116ec1</t>
  </si>
  <si>
    <t>-Machine @ 3400 David, Coquitlam
-Perform 500 hour service</t>
  </si>
  <si>
    <t>cbfe3317-b71e-4647-a0b1-f47b3acacc38</t>
  </si>
  <si>
    <t>f8f8d4d7-60c0-41f8-b31d-9d9e20187e0c</t>
  </si>
  <si>
    <t>-Machine @ 3400 David, Coquitlam 
-Remove all panels and guarding to perform inspection 
-Perform Inspection 
-Install all panels and guards 
-Make parts list for all repairs and order parts</t>
  </si>
  <si>
    <t>9dd0de10-61c7-4664-b2cb-3106d73a1a60</t>
  </si>
  <si>
    <t>-MACHINE @ 3400 DAVID 
-REPLACE FAILED LHS IDLER</t>
  </si>
  <si>
    <t>97064222-5ac7-4acc-92fa-df67345950c6</t>
  </si>
  <si>
    <t>-MACHINE @ 3400 DAVID AVE, COQUITLAM 
-RETRURN TO MACHINE 
-DISASSEMBLE CAB TO ACCESS WIPER RELAY CONTROL 
-PLUG IN NEW WIPER CONTROL 
-WIPERS STILL DO NOT WORK 
-RECONNECT OLD WIPER CONTROL 
-DISASSEMBLE CAB MORE TO ACCESS CAB HARNESS FOR WIPERS 
-FOUND SHORT IN CAB HARNESS FOR WINDOW SWITCH CAUSING CONTROL TO THINK WINDOW IS OPEN 
-REPAIR WIRING 
-WIPERS FUNCTION OK 
-REASSEMBLE CAB 
-REPLACE ENGINE OIL FILLER CAP 
-REPLACE FRONT SLIDING WINDOW LATCH THAT IS STICKY</t>
  </si>
  <si>
    <t>945df912-1ec0-4d76-aa7d-5347362b4464</t>
  </si>
  <si>
    <t>-MACHINE @ 3400 DAVID, COQUITLAM 
-CHECK AND REPAIR FOR WIPERS NOT WORKING 
-DISASSEMBLE CAB TO ACCESS WIPER MOTOR 
-CHECK POWER TO WIPER MOTOR-OK
-WIPER MOTOR FAILED 
-REPLACE WIPER MOTOR 
-OPERATE WIPERS, WIPERS STOP WORKING AGAIN AFTER A COUPLE MINUTES 
-SUSPECT WIPER CONTROL FAILED 
-CHECK AND REPAIR FOR LEFT TRACK IS LOOSE AND CANNOT GET TIGHT 
-FOUND IDLER BEARINGS FAILED</t>
  </si>
  <si>
    <t>5f138d7c-e5f3-44fe-b220-a26de2f7b2c9</t>
  </si>
  <si>
    <t>b7b55569-bbeb-429d-8670-b7f4d1f1145e</t>
  </si>
  <si>
    <t>-MACHINE @ 3400 DAVID AVE, COQUITLAM 
-RETURN TO MACHINE 
-REPLACE DEF LINE 
-PERFORM AFTERTREATMENT SYSTEM FUNCTIONAL TEST-PASSED 
-CODES ARE CLEARED</t>
  </si>
  <si>
    <t>3bbd2047-5f13-4e59-8904-4abea02a9a35</t>
  </si>
  <si>
    <t>-MACHINE @ 3400 DAVID AVE, COQUITLAM 
-CHECK AND REPAIR FOR SERVICE CODES 
-FOUND ACTIVE EVENT E1309-LOW NOX CONVERSION 
-PERFORM AFTERTREATMENT SYSTEM FUNCTIONAL TEST-FAILED 
-PULL BACK DEF INJECTOR AND CHECK SPRAY PATTERN-FOUND BAD 
-REPLACE DEF INJECTOR, CHECK SPRAY PATTERN AGAIN AND FOUND STILL BAD 
-FOUND DEF LINE RESTRICTED BETWEEN DEF PUMP AND INJECTOR 
-ORDER NEW DEF LINE</t>
  </si>
  <si>
    <t>8f6798b0-c0bf-4c91-bda7-de9828e1be5e</t>
  </si>
  <si>
    <t>-Machine @ 3400 David, Coquitlam
-Flip cutting edge</t>
  </si>
  <si>
    <t>99f535b0-a6aa-44df-93c0-99d5de33984a</t>
  </si>
  <si>
    <t>-Machine @ 3400 David, Coquitlam 
-Perform 6000 hour service</t>
  </si>
  <si>
    <t>3077ff7f-5e4e-4eb0-bc47-9ca25977f7e4</t>
  </si>
  <si>
    <t>-TRIED TO REMOVE TEETH FROM 2 BUCKETS
-FOUND AL ARE STUCK ON
-SHANKS NEED REPLACEMENT
-HAD WELDER COME OUT TO CUT OFF TEETH TO INSTALL NEW UNTIL NEW ADAPTERS CAN BE INSTALLED</t>
  </si>
  <si>
    <t>75dff4c3-621a-4e74-a670-0da1c8706e3e</t>
  </si>
  <si>
    <t>8994d644-ae5f-46c4-8e02-7a5cf8d293b8</t>
  </si>
  <si>
    <t>780b3a45-d20d-4a49-847e-fd698b1b21b7</t>
  </si>
  <si>
    <t>b482efa0-992a-4dc4-b038-2abffdd87fd4</t>
  </si>
  <si>
    <t>4f91a5eb-aa9b-4987-96d4-b56e0d6f9e6e</t>
  </si>
  <si>
    <t>4d623d31-80f7-4406-ac43-72ed183c5910</t>
  </si>
  <si>
    <t>-Machine @ Keary St, New Westminster 
-Perform 1000 hour service</t>
  </si>
  <si>
    <t>2a531eab-e625-482c-a3db-c9366156a151</t>
  </si>
  <si>
    <t>f688ea8a-b30b-45a1-b1c1-8047a205e88f</t>
  </si>
  <si>
    <t>a7479e64-2eb8-4b0f-a22f-adb25dc841c1</t>
  </si>
  <si>
    <t>48e5e1ef-8091-4390-85a0-a5bcba096c8a</t>
  </si>
  <si>
    <t>-Machine @ Keary St, New Westminster 
-Machine down in excavation
-Check and repair for hydraulic leak 
-Found failed travel hoses between swivel and travel motors
-Remove failed hoses 
-Travel to hydraulic supply and get new hoses made 
-Return to site 
-Install new travel hoses 
-Top up hydraulic oil level with 2 pails hydraulic oil 
-Operate machine, check for leaks-OK</t>
  </si>
  <si>
    <t>3ad213eb-2d01-4035-ad52-4f3aba2b852b</t>
  </si>
  <si>
    <t>6b96423f-eceb-44de-be19-50bfd7aca9e1</t>
  </si>
  <si>
    <t>78969c60-3e14-423c-bde3-f057f1219e34</t>
  </si>
  <si>
    <t>-Machine @ Keary St, New Westminster 
-Perform 500 hour service</t>
  </si>
  <si>
    <t>f5df92e2-aa91-496d-bad9-ff8d81a81f7d</t>
  </si>
  <si>
    <t>3cb60c26-7700-43ad-8870-0185f1bdec14</t>
  </si>
  <si>
    <t>a1d698aa-b8d4-44f3-a243-9bc9191b82b5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</si>
</sst>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11"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A24A5-D770-4630-8C8B-202600CB6FAD}">
  <dimension ref="A1:E142"/>
  <sheetViews>
    <sheetView tabSelected="1" workbookViewId="0">
      <selection sqref="A1:XFD1048576"/>
    </sheetView>
  </sheetViews>
  <sheetFormatPr defaultRowHeight="15" x14ac:dyDescent="0.25"/>
  <cols>
    <col min="1" max="1" width="38.28515625" bestFit="1" customWidth="1"/>
    <col min="2" max="2" width="12" bestFit="1" customWidth="1"/>
    <col min="3" max="3" width="10.42578125" bestFit="1" customWidth="1"/>
    <col min="4" max="4" width="18" bestFit="1" customWidth="1"/>
    <col min="5" max="5" width="251.28515625" bestFit="1" customWidth="1"/>
  </cols>
  <sheetData>
    <row r="1" spans="1:5" x14ac:dyDescent="0.25">
      <c r="A1" t="s">
        <v>0</v>
      </c>
      <c r="B1" t="s">
        <v>1</v>
      </c>
      <c r="C1" t="s">
        <v>2</v>
      </c>
      <c r="D1" t="s">
        <v>3</v>
      </c>
      <c r="E1" t="s">
        <v>4</v>
      </c>
    </row>
    <row r="2" spans="1:5" x14ac:dyDescent="0.25">
      <c r="A2" t="s">
        <v>5</v>
      </c>
      <c r="B2" t="b">
        <v>0</v>
      </c>
      <c r="C2" s="1">
        <v>46313</v>
      </c>
      <c r="D2" t="s">
        <v>6</v>
      </c>
      <c r="E2" t="s">
        <v>7</v>
      </c>
    </row>
    <row r="3" spans="1:5" x14ac:dyDescent="0.25">
      <c r="A3" t="s">
        <v>8</v>
      </c>
      <c r="B3" t="b">
        <v>0</v>
      </c>
      <c r="C3" s="1">
        <v>46313</v>
      </c>
      <c r="D3" t="s">
        <v>9</v>
      </c>
      <c r="E3" t="s">
        <v>10</v>
      </c>
    </row>
    <row r="4" spans="1:5" x14ac:dyDescent="0.25">
      <c r="A4" t="s">
        <v>11</v>
      </c>
      <c r="B4" t="b">
        <v>0</v>
      </c>
      <c r="C4" s="1">
        <v>46311</v>
      </c>
      <c r="D4" t="s">
        <v>12</v>
      </c>
      <c r="E4" t="s">
        <v>13</v>
      </c>
    </row>
    <row r="5" spans="1:5" x14ac:dyDescent="0.25">
      <c r="A5" t="s">
        <v>14</v>
      </c>
      <c r="B5" t="b">
        <v>0</v>
      </c>
      <c r="C5" s="1">
        <v>46310</v>
      </c>
      <c r="D5" t="s">
        <v>6</v>
      </c>
      <c r="E5" t="s">
        <v>15</v>
      </c>
    </row>
    <row r="6" spans="1:5" x14ac:dyDescent="0.25">
      <c r="A6" t="s">
        <v>16</v>
      </c>
      <c r="B6" t="b">
        <v>0</v>
      </c>
      <c r="C6" s="1">
        <v>46310</v>
      </c>
      <c r="D6" t="s">
        <v>9</v>
      </c>
      <c r="E6" t="s">
        <v>17</v>
      </c>
    </row>
    <row r="7" spans="1:5" x14ac:dyDescent="0.25">
      <c r="A7" t="s">
        <v>18</v>
      </c>
      <c r="B7" t="b">
        <v>0</v>
      </c>
      <c r="C7" s="1">
        <v>46309</v>
      </c>
      <c r="D7" t="s">
        <v>19</v>
      </c>
      <c r="E7" t="s">
        <v>20</v>
      </c>
    </row>
    <row r="8" spans="1:5" x14ac:dyDescent="0.25">
      <c r="A8" t="s">
        <v>21</v>
      </c>
      <c r="B8" t="b">
        <v>0</v>
      </c>
      <c r="C8" s="1">
        <v>46294</v>
      </c>
      <c r="D8" t="s">
        <v>22</v>
      </c>
      <c r="E8" t="s">
        <v>23</v>
      </c>
    </row>
    <row r="9" spans="1:5" x14ac:dyDescent="0.25">
      <c r="A9" t="s">
        <v>24</v>
      </c>
      <c r="B9" t="b">
        <v>0</v>
      </c>
      <c r="C9" s="1">
        <v>46292</v>
      </c>
      <c r="D9" t="s">
        <v>6</v>
      </c>
      <c r="E9" t="s">
        <v>25</v>
      </c>
    </row>
    <row r="10" spans="1:5" x14ac:dyDescent="0.25">
      <c r="A10" t="s">
        <v>26</v>
      </c>
      <c r="B10" t="b">
        <v>0</v>
      </c>
      <c r="C10" s="1">
        <v>46290</v>
      </c>
      <c r="D10" t="s">
        <v>9</v>
      </c>
      <c r="E10" t="s">
        <v>17</v>
      </c>
    </row>
    <row r="11" spans="1:5" x14ac:dyDescent="0.25">
      <c r="A11" t="s">
        <v>27</v>
      </c>
      <c r="B11" t="b">
        <v>0</v>
      </c>
      <c r="C11" s="1">
        <v>46290</v>
      </c>
      <c r="D11" t="s">
        <v>9</v>
      </c>
      <c r="E11" t="s">
        <v>17</v>
      </c>
    </row>
    <row r="12" spans="1:5" x14ac:dyDescent="0.25">
      <c r="A12" t="s">
        <v>28</v>
      </c>
      <c r="B12" t="b">
        <v>0</v>
      </c>
      <c r="C12" s="1">
        <v>46290</v>
      </c>
      <c r="D12" t="s">
        <v>6</v>
      </c>
      <c r="E12" t="s">
        <v>29</v>
      </c>
    </row>
    <row r="13" spans="1:5" x14ac:dyDescent="0.25">
      <c r="A13" t="s">
        <v>30</v>
      </c>
      <c r="B13" t="b">
        <v>0</v>
      </c>
      <c r="C13" s="1">
        <v>46288</v>
      </c>
      <c r="D13" t="s">
        <v>6</v>
      </c>
      <c r="E13" t="s">
        <v>31</v>
      </c>
    </row>
    <row r="14" spans="1:5" x14ac:dyDescent="0.25">
      <c r="A14" t="s">
        <v>32</v>
      </c>
      <c r="B14" t="b">
        <v>0</v>
      </c>
      <c r="C14" s="1">
        <v>46288</v>
      </c>
      <c r="D14" t="s">
        <v>6</v>
      </c>
      <c r="E14" t="s">
        <v>33</v>
      </c>
    </row>
    <row r="15" spans="1:5" x14ac:dyDescent="0.25">
      <c r="A15" t="s">
        <v>34</v>
      </c>
      <c r="B15" t="b">
        <v>0</v>
      </c>
      <c r="C15" s="1">
        <v>46288</v>
      </c>
      <c r="D15" t="s">
        <v>6</v>
      </c>
      <c r="E15" t="s">
        <v>35</v>
      </c>
    </row>
    <row r="16" spans="1:5" x14ac:dyDescent="0.25">
      <c r="A16" t="s">
        <v>36</v>
      </c>
      <c r="B16" t="b">
        <v>0</v>
      </c>
      <c r="C16" s="1">
        <v>46286</v>
      </c>
      <c r="D16" t="s">
        <v>37</v>
      </c>
      <c r="E16" t="s">
        <v>38</v>
      </c>
    </row>
    <row r="17" spans="1:5" x14ac:dyDescent="0.25">
      <c r="A17" t="s">
        <v>39</v>
      </c>
      <c r="B17" t="b">
        <v>0</v>
      </c>
      <c r="C17" s="1">
        <v>46286</v>
      </c>
      <c r="D17" t="s">
        <v>6</v>
      </c>
      <c r="E17" t="s">
        <v>40</v>
      </c>
    </row>
    <row r="18" spans="1:5" x14ac:dyDescent="0.25">
      <c r="A18" t="s">
        <v>41</v>
      </c>
      <c r="B18" t="b">
        <v>1</v>
      </c>
      <c r="C18" s="1">
        <v>46283</v>
      </c>
      <c r="D18" t="s">
        <v>9</v>
      </c>
      <c r="E18" t="s">
        <v>42</v>
      </c>
    </row>
    <row r="19" spans="1:5" x14ac:dyDescent="0.25">
      <c r="A19" t="s">
        <v>43</v>
      </c>
      <c r="B19" t="b">
        <v>0</v>
      </c>
      <c r="C19" s="1">
        <v>46281</v>
      </c>
      <c r="D19" t="s">
        <v>6</v>
      </c>
      <c r="E19" t="s">
        <v>44</v>
      </c>
    </row>
    <row r="20" spans="1:5" x14ac:dyDescent="0.25">
      <c r="A20" t="s">
        <v>45</v>
      </c>
      <c r="B20" t="b">
        <v>0</v>
      </c>
      <c r="C20" s="1">
        <v>46281</v>
      </c>
      <c r="D20" t="s">
        <v>6</v>
      </c>
      <c r="E20" t="s">
        <v>46</v>
      </c>
    </row>
    <row r="21" spans="1:5" x14ac:dyDescent="0.25">
      <c r="A21" t="s">
        <v>47</v>
      </c>
      <c r="B21" t="b">
        <v>0</v>
      </c>
      <c r="C21" s="1">
        <v>46275</v>
      </c>
      <c r="D21" t="s">
        <v>48</v>
      </c>
      <c r="E21" t="s">
        <v>49</v>
      </c>
    </row>
    <row r="22" spans="1:5" x14ac:dyDescent="0.25">
      <c r="A22" t="s">
        <v>50</v>
      </c>
      <c r="B22" t="b">
        <v>1</v>
      </c>
      <c r="C22" s="1">
        <v>46275</v>
      </c>
      <c r="D22" t="s">
        <v>51</v>
      </c>
      <c r="E22" t="e">
        <f>-CLEANED ALL CAKED ON SIRT FROM FINAL DRIVES
-REMOVED SPROCKETS
-CLEANED AND PREPPED SURFACES AND BOLT HOLES FOR FINNING TO INSTALL SPROCKETS</f>
        <v>#NAME?</v>
      </c>
    </row>
    <row r="23" spans="1:5" x14ac:dyDescent="0.25">
      <c r="A23" t="s">
        <v>52</v>
      </c>
      <c r="B23" t="b">
        <v>0</v>
      </c>
      <c r="C23" s="1">
        <v>46275</v>
      </c>
      <c r="D23" t="s">
        <v>53</v>
      </c>
      <c r="E23" t="s">
        <v>54</v>
      </c>
    </row>
    <row r="24" spans="1:5" ht="409.5" x14ac:dyDescent="0.25">
      <c r="A24" t="s">
        <v>55</v>
      </c>
      <c r="B24" t="b">
        <v>1</v>
      </c>
      <c r="C24" s="1">
        <v>46274</v>
      </c>
      <c r="D24" t="s">
        <v>56</v>
      </c>
      <c r="E24" s="2" t="s">
        <v>57</v>
      </c>
    </row>
    <row r="25" spans="1:5" x14ac:dyDescent="0.25">
      <c r="A25" t="s">
        <v>58</v>
      </c>
      <c r="B25" t="b">
        <v>1</v>
      </c>
      <c r="C25" s="1">
        <v>46274</v>
      </c>
      <c r="D25" t="s">
        <v>59</v>
      </c>
      <c r="E25" t="s">
        <v>60</v>
      </c>
    </row>
    <row r="26" spans="1:5" x14ac:dyDescent="0.25">
      <c r="A26" t="s">
        <v>61</v>
      </c>
      <c r="B26" t="b">
        <v>1</v>
      </c>
      <c r="C26" s="1">
        <v>46274</v>
      </c>
      <c r="D26" t="s">
        <v>59</v>
      </c>
      <c r="E26" t="s">
        <v>62</v>
      </c>
    </row>
    <row r="27" spans="1:5" x14ac:dyDescent="0.25">
      <c r="A27" t="s">
        <v>63</v>
      </c>
      <c r="B27" t="b">
        <v>0</v>
      </c>
      <c r="C27" s="1">
        <v>46266</v>
      </c>
      <c r="D27" t="s">
        <v>48</v>
      </c>
      <c r="E27" t="s">
        <v>64</v>
      </c>
    </row>
    <row r="28" spans="1:5" x14ac:dyDescent="0.25">
      <c r="A28" t="s">
        <v>65</v>
      </c>
      <c r="B28" t="b">
        <v>1</v>
      </c>
      <c r="C28" s="1">
        <v>46263</v>
      </c>
      <c r="D28" t="s">
        <v>51</v>
      </c>
      <c r="E28" t="e">
        <f>-EXTRACTED BROKEN BOLT AND REPLACED IN COUPLER COVER
-REPLACED CYLINDER ROD END BOLT I FOUND MISSING NUT AND BOLT WORN IN COUPLER WHEN REPAIRING COVER BOLT</f>
        <v>#NAME?</v>
      </c>
    </row>
    <row r="29" spans="1:5" ht="330" x14ac:dyDescent="0.25">
      <c r="A29" t="s">
        <v>66</v>
      </c>
      <c r="B29" t="b">
        <v>0</v>
      </c>
      <c r="C29" s="1">
        <v>46259</v>
      </c>
      <c r="D29" t="s">
        <v>53</v>
      </c>
      <c r="E29" s="2" t="s">
        <v>67</v>
      </c>
    </row>
    <row r="30" spans="1:5" x14ac:dyDescent="0.25">
      <c r="A30" t="s">
        <v>68</v>
      </c>
      <c r="B30" t="b">
        <v>0</v>
      </c>
      <c r="C30" s="1">
        <v>46259</v>
      </c>
      <c r="D30" t="s">
        <v>53</v>
      </c>
      <c r="E30" t="s">
        <v>69</v>
      </c>
    </row>
    <row r="31" spans="1:5" ht="150" x14ac:dyDescent="0.25">
      <c r="A31" t="s">
        <v>70</v>
      </c>
      <c r="B31" t="b">
        <v>0</v>
      </c>
      <c r="C31" s="1">
        <v>46258</v>
      </c>
      <c r="D31" t="s">
        <v>71</v>
      </c>
      <c r="E31" s="2" t="s">
        <v>72</v>
      </c>
    </row>
    <row r="32" spans="1:5" x14ac:dyDescent="0.25">
      <c r="A32" s="3" t="s">
        <v>73</v>
      </c>
      <c r="B32" t="b">
        <v>1</v>
      </c>
      <c r="C32" s="1">
        <v>46240</v>
      </c>
      <c r="D32" t="s">
        <v>51</v>
      </c>
      <c r="E32" t="s">
        <v>74</v>
      </c>
    </row>
    <row r="33" spans="1:5" ht="409.5" x14ac:dyDescent="0.25">
      <c r="A33" t="s">
        <v>75</v>
      </c>
      <c r="B33" t="b">
        <v>1</v>
      </c>
      <c r="C33" s="1">
        <v>46183</v>
      </c>
      <c r="D33" t="s">
        <v>51</v>
      </c>
      <c r="E33" s="2" t="s">
        <v>76</v>
      </c>
    </row>
    <row r="34" spans="1:5" ht="409.5" x14ac:dyDescent="0.25">
      <c r="A34" t="s">
        <v>77</v>
      </c>
      <c r="B34" t="b">
        <v>1</v>
      </c>
      <c r="C34" s="1">
        <v>46183</v>
      </c>
      <c r="D34" t="s">
        <v>51</v>
      </c>
      <c r="E34" s="2" t="s">
        <v>78</v>
      </c>
    </row>
    <row r="35" spans="1:5" x14ac:dyDescent="0.25">
      <c r="A35" t="s">
        <v>79</v>
      </c>
      <c r="B35" t="b">
        <v>1</v>
      </c>
      <c r="C35" s="1">
        <v>46176</v>
      </c>
      <c r="D35" t="s">
        <v>80</v>
      </c>
      <c r="E35" t="s">
        <v>81</v>
      </c>
    </row>
    <row r="36" spans="1:5" x14ac:dyDescent="0.25">
      <c r="A36" t="s">
        <v>82</v>
      </c>
      <c r="B36" t="b">
        <v>1</v>
      </c>
      <c r="C36" s="1">
        <v>46167</v>
      </c>
      <c r="D36" t="s">
        <v>80</v>
      </c>
      <c r="E36" t="s">
        <v>83</v>
      </c>
    </row>
    <row r="37" spans="1:5" x14ac:dyDescent="0.25">
      <c r="A37" t="s">
        <v>84</v>
      </c>
      <c r="B37" t="b">
        <v>1</v>
      </c>
      <c r="C37" s="1">
        <v>46163</v>
      </c>
      <c r="D37" t="s">
        <v>80</v>
      </c>
      <c r="E37" t="s">
        <v>85</v>
      </c>
    </row>
    <row r="38" spans="1:5" x14ac:dyDescent="0.25">
      <c r="A38" t="s">
        <v>86</v>
      </c>
      <c r="B38" t="b">
        <v>1</v>
      </c>
      <c r="C38" s="1">
        <v>46149</v>
      </c>
      <c r="D38" t="s">
        <v>51</v>
      </c>
      <c r="E38" t="e">
        <f>-INSPECTED MACHINE UNDERCARRIAGE
-FOUND SPROCKET ON LEFT SIDE HAS CHUNK MISSING AND CARRIER ROLLERS EXTREMELY LOUD
-TRACK CHAINS MAY BE A BIT ON THE NOISY SIDE AS WELL BUT ROLLERS SHOULD BE CHAGED FIRST TO CONFIRM
-LOOKED UP AND ORDERED PARTS</f>
        <v>#NAME?</v>
      </c>
    </row>
    <row r="39" spans="1:5" x14ac:dyDescent="0.25">
      <c r="A39" t="s">
        <v>87</v>
      </c>
      <c r="B39" t="b">
        <v>1</v>
      </c>
      <c r="C39" s="1">
        <v>46138</v>
      </c>
      <c r="D39" t="s">
        <v>80</v>
      </c>
      <c r="E39" t="s">
        <v>88</v>
      </c>
    </row>
    <row r="40" spans="1:5" x14ac:dyDescent="0.25">
      <c r="A40" t="s">
        <v>89</v>
      </c>
      <c r="B40" t="b">
        <v>1</v>
      </c>
      <c r="C40" s="1">
        <v>46089</v>
      </c>
      <c r="D40" t="s">
        <v>90</v>
      </c>
      <c r="E40" t="s">
        <v>91</v>
      </c>
    </row>
    <row r="41" spans="1:5" x14ac:dyDescent="0.25">
      <c r="A41" t="s">
        <v>92</v>
      </c>
      <c r="B41" t="b">
        <v>1</v>
      </c>
      <c r="C41" s="1">
        <v>46010</v>
      </c>
      <c r="D41" t="s">
        <v>51</v>
      </c>
      <c r="E41" t="e">
        <f>-PICKED UP NEW WINDOW FRAME AND WRAPPED IT FOR SHIPPING
-REPLACED BROKEN WINDOW
-CLEANED AND LUBRICATED WINDOW TRACKS
-DROPPED OFF BROKEN WINDOW FOR REPLACEMENT</f>
        <v>#NAME?</v>
      </c>
    </row>
    <row r="42" spans="1:5" x14ac:dyDescent="0.25">
      <c r="A42" t="s">
        <v>93</v>
      </c>
      <c r="B42" t="b">
        <v>1</v>
      </c>
      <c r="C42" s="1">
        <v>45968</v>
      </c>
      <c r="D42" t="s">
        <v>94</v>
      </c>
      <c r="E42" t="s">
        <v>95</v>
      </c>
    </row>
    <row r="43" spans="1:5" x14ac:dyDescent="0.25">
      <c r="A43" t="s">
        <v>96</v>
      </c>
      <c r="B43" t="b">
        <v>1</v>
      </c>
      <c r="C43" s="1">
        <v>45967</v>
      </c>
      <c r="D43" t="s">
        <v>51</v>
      </c>
      <c r="E43" t="s">
        <v>97</v>
      </c>
    </row>
    <row r="44" spans="1:5" x14ac:dyDescent="0.25">
      <c r="A44" t="s">
        <v>98</v>
      </c>
      <c r="B44" t="b">
        <v>0</v>
      </c>
      <c r="C44" s="1">
        <v>45960</v>
      </c>
      <c r="D44" t="s">
        <v>22</v>
      </c>
      <c r="E44" t="s">
        <v>99</v>
      </c>
    </row>
    <row r="45" spans="1:5" x14ac:dyDescent="0.25">
      <c r="A45" t="s">
        <v>100</v>
      </c>
      <c r="B45" t="b">
        <v>1</v>
      </c>
      <c r="C45" s="1">
        <v>45936</v>
      </c>
      <c r="D45" t="s">
        <v>51</v>
      </c>
      <c r="E45" t="e">
        <f>-REPLACED MISSING STICK NOSE SEALS</f>
        <v>#NAME?</v>
      </c>
    </row>
    <row r="46" spans="1:5" x14ac:dyDescent="0.25">
      <c r="A46" t="s">
        <v>101</v>
      </c>
      <c r="B46" t="b">
        <v>1</v>
      </c>
      <c r="C46" s="1">
        <v>45936</v>
      </c>
      <c r="D46" t="s">
        <v>51</v>
      </c>
      <c r="E46" t="e">
        <f>-INSTALLED NEW RETAINING CLIP</f>
        <v>#NAME?</v>
      </c>
    </row>
    <row r="47" spans="1:5" x14ac:dyDescent="0.25">
      <c r="A47" t="s">
        <v>102</v>
      </c>
      <c r="B47" t="b">
        <v>1</v>
      </c>
      <c r="C47" s="1">
        <v>45924</v>
      </c>
      <c r="D47" t="s">
        <v>51</v>
      </c>
      <c r="E47" t="e">
        <f>-REPLACED ROOF STRUT BUT HAD WRONG RETAINER
-CLEANED OFF STICK NOSE AND REPLACED DIRT SEALS</f>
        <v>#NAME?</v>
      </c>
    </row>
    <row r="48" spans="1:5" x14ac:dyDescent="0.25">
      <c r="A48" t="s">
        <v>103</v>
      </c>
      <c r="B48" t="b">
        <v>1</v>
      </c>
      <c r="C48" s="1">
        <v>45910</v>
      </c>
      <c r="D48" t="s">
        <v>104</v>
      </c>
      <c r="E48" t="e">
        <f>-_xlfn.SINGLE(MACHINE _xlfn.SINGLE( CENTRAL PARK))
-_xlfn.SINGLE(INSTALL STUMP PAN)</f>
        <v>#NAME?</v>
      </c>
    </row>
    <row r="49" spans="1:5" x14ac:dyDescent="0.25">
      <c r="A49" t="s">
        <v>105</v>
      </c>
      <c r="B49" t="b">
        <v>0</v>
      </c>
      <c r="C49" s="1">
        <v>45887</v>
      </c>
      <c r="D49" t="s">
        <v>22</v>
      </c>
      <c r="E49" t="s">
        <v>99</v>
      </c>
    </row>
    <row r="50" spans="1:5" x14ac:dyDescent="0.25">
      <c r="A50" s="3" t="s">
        <v>106</v>
      </c>
      <c r="B50" t="b">
        <v>1</v>
      </c>
      <c r="C50" s="1">
        <v>45883</v>
      </c>
      <c r="D50" t="s">
        <v>107</v>
      </c>
      <c r="E50" t="s">
        <v>108</v>
      </c>
    </row>
    <row r="51" spans="1:5" x14ac:dyDescent="0.25">
      <c r="A51" t="s">
        <v>109</v>
      </c>
      <c r="B51" t="b">
        <v>0</v>
      </c>
      <c r="C51" s="1">
        <v>45870</v>
      </c>
      <c r="D51" t="s">
        <v>110</v>
      </c>
      <c r="E51" t="s">
        <v>111</v>
      </c>
    </row>
    <row r="52" spans="1:5" x14ac:dyDescent="0.25">
      <c r="A52" t="s">
        <v>112</v>
      </c>
      <c r="B52" t="b">
        <v>0</v>
      </c>
      <c r="C52" s="1">
        <v>45869</v>
      </c>
      <c r="D52" t="s">
        <v>110</v>
      </c>
      <c r="E52" t="s">
        <v>111</v>
      </c>
    </row>
    <row r="53" spans="1:5" x14ac:dyDescent="0.25">
      <c r="A53" t="s">
        <v>113</v>
      </c>
      <c r="B53" t="b">
        <v>0</v>
      </c>
      <c r="C53" s="1">
        <v>45868</v>
      </c>
      <c r="D53" t="s">
        <v>110</v>
      </c>
      <c r="E53" t="s">
        <v>111</v>
      </c>
    </row>
    <row r="54" spans="1:5" x14ac:dyDescent="0.25">
      <c r="A54" t="s">
        <v>114</v>
      </c>
      <c r="B54" t="b">
        <v>0</v>
      </c>
      <c r="C54" s="1">
        <v>45848</v>
      </c>
      <c r="D54" t="s">
        <v>110</v>
      </c>
      <c r="E54" t="s">
        <v>111</v>
      </c>
    </row>
    <row r="55" spans="1:5" x14ac:dyDescent="0.25">
      <c r="A55" t="s">
        <v>115</v>
      </c>
      <c r="B55" t="b">
        <v>0</v>
      </c>
      <c r="C55" s="1">
        <v>45848</v>
      </c>
      <c r="D55" t="s">
        <v>110</v>
      </c>
      <c r="E55" t="s">
        <v>111</v>
      </c>
    </row>
    <row r="56" spans="1:5" x14ac:dyDescent="0.25">
      <c r="A56" t="s">
        <v>116</v>
      </c>
      <c r="B56" t="b">
        <v>1</v>
      </c>
      <c r="C56" s="1">
        <v>45838</v>
      </c>
      <c r="D56" t="s">
        <v>117</v>
      </c>
      <c r="E56" t="s">
        <v>118</v>
      </c>
    </row>
    <row r="57" spans="1:5" x14ac:dyDescent="0.25">
      <c r="A57" t="s">
        <v>119</v>
      </c>
      <c r="B57" t="b">
        <v>0</v>
      </c>
      <c r="C57" s="1">
        <v>45838</v>
      </c>
      <c r="D57" t="s">
        <v>120</v>
      </c>
      <c r="E57" t="s">
        <v>121</v>
      </c>
    </row>
    <row r="58" spans="1:5" x14ac:dyDescent="0.25">
      <c r="A58" t="s">
        <v>122</v>
      </c>
      <c r="B58" t="b">
        <v>0</v>
      </c>
      <c r="C58" s="1">
        <v>45825</v>
      </c>
      <c r="D58" t="s">
        <v>22</v>
      </c>
      <c r="E58" t="s">
        <v>99</v>
      </c>
    </row>
    <row r="59" spans="1:5" x14ac:dyDescent="0.25">
      <c r="A59" t="s">
        <v>123</v>
      </c>
      <c r="B59" t="b">
        <v>0</v>
      </c>
      <c r="C59" s="1">
        <v>45810</v>
      </c>
      <c r="D59" t="s">
        <v>124</v>
      </c>
      <c r="E59" t="s">
        <v>125</v>
      </c>
    </row>
    <row r="60" spans="1:5" x14ac:dyDescent="0.25">
      <c r="A60" t="s">
        <v>126</v>
      </c>
      <c r="B60" t="b">
        <v>0</v>
      </c>
      <c r="C60" s="1">
        <v>45775</v>
      </c>
      <c r="D60" t="s">
        <v>124</v>
      </c>
      <c r="E60" t="s">
        <v>127</v>
      </c>
    </row>
    <row r="61" spans="1:5" ht="120" x14ac:dyDescent="0.25">
      <c r="A61" t="s">
        <v>128</v>
      </c>
      <c r="B61" t="b">
        <v>1</v>
      </c>
      <c r="C61" s="1">
        <v>45753</v>
      </c>
      <c r="D61" t="s">
        <v>129</v>
      </c>
      <c r="E61" s="2" t="s">
        <v>130</v>
      </c>
    </row>
    <row r="62" spans="1:5" ht="375" x14ac:dyDescent="0.25">
      <c r="A62" t="s">
        <v>131</v>
      </c>
      <c r="B62" t="b">
        <v>1</v>
      </c>
      <c r="C62" s="1">
        <v>45743</v>
      </c>
      <c r="D62" t="s">
        <v>129</v>
      </c>
      <c r="E62" s="2" t="s">
        <v>132</v>
      </c>
    </row>
    <row r="63" spans="1:5" x14ac:dyDescent="0.25">
      <c r="A63" s="3" t="s">
        <v>133</v>
      </c>
      <c r="B63" t="b">
        <v>1</v>
      </c>
      <c r="C63" s="1">
        <v>45723</v>
      </c>
      <c r="D63" t="s">
        <v>104</v>
      </c>
      <c r="E63" t="e">
        <f>-MACHINE _xlfn.SINGLE( SPERLING AND IMPERIAL), BURNABY
-_xlfn.SINGLE(FOUND HYD LEAK AT LEFT TRAVEL MOTOR)
-_xlfn.SINGLE(REMOVE TRAVEL MOTOR COVER)
-_xlfn.SINGLE(FOUND BLOWN SEAL ON TRAVEL MOTOR HOSE)
-REMOVE TRAVEL MOTOR HOSE, RESEAL HOSE, AND REINSTALL
-OPERATE MACHINE, CHECK FOR LEAKS-_xlfn.SINGLE(OK)
-_xlfn.SINGLE(TOP UP HYDRAULIC OIL)
-_xlfn.SINGLE(INSTALL TRAVEL MOTOR COVER)</f>
        <v>#NAME?</v>
      </c>
    </row>
    <row r="64" spans="1:5" x14ac:dyDescent="0.25">
      <c r="A64" t="s">
        <v>134</v>
      </c>
      <c r="B64" t="b">
        <v>0</v>
      </c>
      <c r="C64" s="1">
        <v>45709</v>
      </c>
      <c r="D64" t="s">
        <v>22</v>
      </c>
      <c r="E64" t="s">
        <v>135</v>
      </c>
    </row>
    <row r="65" spans="1:5" x14ac:dyDescent="0.25">
      <c r="A65" t="s">
        <v>136</v>
      </c>
      <c r="B65" t="b">
        <v>0</v>
      </c>
      <c r="C65" s="1">
        <v>45701</v>
      </c>
      <c r="D65" t="s">
        <v>22</v>
      </c>
      <c r="E65" t="s">
        <v>99</v>
      </c>
    </row>
    <row r="66" spans="1:5" x14ac:dyDescent="0.25">
      <c r="A66" t="s">
        <v>137</v>
      </c>
      <c r="B66" t="b">
        <v>0</v>
      </c>
      <c r="C66" s="1">
        <v>45698</v>
      </c>
      <c r="D66" t="s">
        <v>22</v>
      </c>
      <c r="E66" t="s">
        <v>99</v>
      </c>
    </row>
    <row r="67" spans="1:5" x14ac:dyDescent="0.25">
      <c r="A67" t="s">
        <v>138</v>
      </c>
      <c r="B67" t="b">
        <v>0</v>
      </c>
      <c r="C67" s="1">
        <v>45694</v>
      </c>
      <c r="D67" t="s">
        <v>22</v>
      </c>
      <c r="E67" t="s">
        <v>99</v>
      </c>
    </row>
    <row r="68" spans="1:5" x14ac:dyDescent="0.25">
      <c r="A68" t="s">
        <v>139</v>
      </c>
      <c r="B68" t="b">
        <v>0</v>
      </c>
      <c r="C68" s="1">
        <v>45692</v>
      </c>
      <c r="D68" t="s">
        <v>22</v>
      </c>
      <c r="E68" t="s">
        <v>99</v>
      </c>
    </row>
    <row r="69" spans="1:5" x14ac:dyDescent="0.25">
      <c r="A69" t="s">
        <v>140</v>
      </c>
      <c r="B69" t="b">
        <v>0</v>
      </c>
      <c r="C69" s="1">
        <v>45681</v>
      </c>
      <c r="D69" t="s">
        <v>22</v>
      </c>
      <c r="E69" t="s">
        <v>99</v>
      </c>
    </row>
    <row r="70" spans="1:5" ht="409.5" x14ac:dyDescent="0.25">
      <c r="A70" t="s">
        <v>141</v>
      </c>
      <c r="B70" t="b">
        <v>1</v>
      </c>
      <c r="C70" s="1">
        <v>45681</v>
      </c>
      <c r="D70" t="s">
        <v>104</v>
      </c>
      <c r="E70" s="2" t="s">
        <v>142</v>
      </c>
    </row>
    <row r="71" spans="1:5" x14ac:dyDescent="0.25">
      <c r="A71" t="s">
        <v>143</v>
      </c>
      <c r="B71" t="b">
        <v>1</v>
      </c>
      <c r="C71" s="1">
        <v>45680</v>
      </c>
      <c r="D71" t="s">
        <v>104</v>
      </c>
      <c r="E71" t="e">
        <f>-MACHINE _xlfn.SINGLE( SPERLING AND IMPERIAL), BURNABY
-_xlfn.SINGLE(TROUBLESHOOT HYD ISSUES)
-_xlfn.SINGLE(FOUND BUCKET CURL LINE RELIEF FAILED)
-_xlfn.SINGLE(FOUND BOOM)/_xlfn.SINGLE(STICK AND BUCKET DRIFTING)
-_xlfn.SINGLE(ORDER SET OF UPDATED LINE RELIEF VALVES)
-_xlfn.SINGLE(NEED TO RETURN AND REPLACE RELIEFS AND PERFORM TUNEUP)</f>
        <v>#NAME?</v>
      </c>
    </row>
    <row r="72" spans="1:5" x14ac:dyDescent="0.25">
      <c r="A72" t="s">
        <v>144</v>
      </c>
      <c r="B72" t="b">
        <v>0</v>
      </c>
      <c r="C72" s="1">
        <v>45676</v>
      </c>
      <c r="D72" t="s">
        <v>145</v>
      </c>
      <c r="E72" t="s">
        <v>146</v>
      </c>
    </row>
    <row r="73" spans="1:5" x14ac:dyDescent="0.25">
      <c r="A73" t="s">
        <v>147</v>
      </c>
      <c r="B73" t="b">
        <v>0</v>
      </c>
      <c r="C73" s="1">
        <v>45674</v>
      </c>
      <c r="D73" t="s">
        <v>22</v>
      </c>
      <c r="E73" t="s">
        <v>99</v>
      </c>
    </row>
    <row r="74" spans="1:5" x14ac:dyDescent="0.25">
      <c r="A74" t="s">
        <v>148</v>
      </c>
      <c r="B74" t="b">
        <v>1</v>
      </c>
      <c r="C74" s="1">
        <v>45674</v>
      </c>
      <c r="D74" t="s">
        <v>149</v>
      </c>
      <c r="E74" t="s">
        <v>150</v>
      </c>
    </row>
    <row r="75" spans="1:5" x14ac:dyDescent="0.25">
      <c r="A75" t="s">
        <v>151</v>
      </c>
      <c r="B75" t="b">
        <v>0</v>
      </c>
      <c r="C75" s="1">
        <v>45673</v>
      </c>
      <c r="D75" t="s">
        <v>22</v>
      </c>
      <c r="E75" t="s">
        <v>99</v>
      </c>
    </row>
    <row r="76" spans="1:5" x14ac:dyDescent="0.25">
      <c r="A76" t="s">
        <v>152</v>
      </c>
      <c r="B76" t="b">
        <v>0</v>
      </c>
      <c r="C76" s="1">
        <v>45672</v>
      </c>
      <c r="D76" t="s">
        <v>22</v>
      </c>
      <c r="E76" t="s">
        <v>99</v>
      </c>
    </row>
    <row r="77" spans="1:5" x14ac:dyDescent="0.25">
      <c r="A77" t="s">
        <v>153</v>
      </c>
      <c r="B77" t="b">
        <v>0</v>
      </c>
      <c r="C77" s="1">
        <v>45663</v>
      </c>
      <c r="D77" t="s">
        <v>145</v>
      </c>
      <c r="E77" t="s">
        <v>154</v>
      </c>
    </row>
    <row r="78" spans="1:5" ht="180" x14ac:dyDescent="0.25">
      <c r="A78" t="s">
        <v>155</v>
      </c>
      <c r="B78" t="b">
        <v>0</v>
      </c>
      <c r="C78" s="1">
        <v>45642</v>
      </c>
      <c r="D78" t="s">
        <v>156</v>
      </c>
      <c r="E78" s="2" t="s">
        <v>157</v>
      </c>
    </row>
    <row r="79" spans="1:5" x14ac:dyDescent="0.25">
      <c r="A79" t="s">
        <v>158</v>
      </c>
      <c r="B79" t="b">
        <v>0</v>
      </c>
      <c r="C79" s="1">
        <v>45642</v>
      </c>
      <c r="D79" t="s">
        <v>156</v>
      </c>
      <c r="E79" t="s">
        <v>159</v>
      </c>
    </row>
    <row r="80" spans="1:5" x14ac:dyDescent="0.25">
      <c r="A80" t="s">
        <v>160</v>
      </c>
      <c r="B80" t="b">
        <v>1</v>
      </c>
      <c r="C80" s="1">
        <v>45639</v>
      </c>
      <c r="D80" t="s">
        <v>104</v>
      </c>
      <c r="E80" t="e">
        <f>-_xlfn.SINGLE(MACHINE _xlfn.SINGLE( HALL SHOP))
-_xlfn.SINGLE(ASSIST NOAH WITH INJECTOR RE AND RE)</f>
        <v>#NAME?</v>
      </c>
    </row>
    <row r="81" spans="1:5" x14ac:dyDescent="0.25">
      <c r="A81" t="s">
        <v>161</v>
      </c>
      <c r="B81" t="b">
        <v>1</v>
      </c>
      <c r="C81" s="1">
        <v>45638</v>
      </c>
      <c r="D81" t="s">
        <v>51</v>
      </c>
      <c r="E81" t="e">
        <f>-ASSIST NOAH AND PARM ON VALVE AND INJECTOR SET</f>
        <v>#NAME?</v>
      </c>
    </row>
    <row r="82" spans="1:5" x14ac:dyDescent="0.25">
      <c r="A82" t="s">
        <v>162</v>
      </c>
      <c r="B82" t="b">
        <v>0</v>
      </c>
      <c r="C82" s="1">
        <v>45631</v>
      </c>
      <c r="D82" t="s">
        <v>124</v>
      </c>
      <c r="E82" t="s">
        <v>163</v>
      </c>
    </row>
    <row r="83" spans="1:5" ht="210" x14ac:dyDescent="0.25">
      <c r="A83" t="s">
        <v>164</v>
      </c>
      <c r="B83" t="b">
        <v>0</v>
      </c>
      <c r="C83" s="1">
        <v>45628</v>
      </c>
      <c r="D83" t="s">
        <v>156</v>
      </c>
      <c r="E83" s="2" t="s">
        <v>165</v>
      </c>
    </row>
    <row r="84" spans="1:5" x14ac:dyDescent="0.25">
      <c r="A84" t="s">
        <v>166</v>
      </c>
      <c r="B84" t="b">
        <v>0</v>
      </c>
      <c r="C84" s="1">
        <v>45628</v>
      </c>
      <c r="D84" t="s">
        <v>156</v>
      </c>
      <c r="E84" t="e">
        <f>- INSTALL AND shim COUPLER
- grease unit
- change BOOM CYLINDER hoses
- wash COUPLER
- test FOR accumulator charging
- move MACHINE out OF SHOP</f>
        <v>#NAME?</v>
      </c>
    </row>
    <row r="85" spans="1:5" x14ac:dyDescent="0.25">
      <c r="A85" t="s">
        <v>167</v>
      </c>
      <c r="B85" t="b">
        <v>0</v>
      </c>
      <c r="C85" s="1">
        <v>45628</v>
      </c>
      <c r="D85" t="s">
        <v>145</v>
      </c>
      <c r="E85" t="s">
        <v>168</v>
      </c>
    </row>
    <row r="86" spans="1:5" x14ac:dyDescent="0.25">
      <c r="A86" t="s">
        <v>169</v>
      </c>
      <c r="B86" t="b">
        <v>0</v>
      </c>
      <c r="C86" s="1">
        <v>45624</v>
      </c>
      <c r="D86" t="s">
        <v>22</v>
      </c>
      <c r="E86" t="s">
        <v>99</v>
      </c>
    </row>
    <row r="87" spans="1:5" x14ac:dyDescent="0.25">
      <c r="A87" t="s">
        <v>170</v>
      </c>
      <c r="B87" t="b">
        <v>0</v>
      </c>
      <c r="C87" s="1">
        <v>45624</v>
      </c>
      <c r="D87" t="s">
        <v>124</v>
      </c>
      <c r="E87" t="s">
        <v>171</v>
      </c>
    </row>
    <row r="88" spans="1:5" x14ac:dyDescent="0.25">
      <c r="A88" t="s">
        <v>172</v>
      </c>
      <c r="B88" t="b">
        <v>0</v>
      </c>
      <c r="C88" s="1">
        <v>45623</v>
      </c>
      <c r="D88" t="s">
        <v>22</v>
      </c>
      <c r="E88" t="s">
        <v>99</v>
      </c>
    </row>
    <row r="89" spans="1:5" x14ac:dyDescent="0.25">
      <c r="A89" t="s">
        <v>173</v>
      </c>
      <c r="B89" t="b">
        <v>0</v>
      </c>
      <c r="C89" s="1">
        <v>45623</v>
      </c>
      <c r="D89" t="s">
        <v>124</v>
      </c>
      <c r="E89" t="s">
        <v>163</v>
      </c>
    </row>
    <row r="90" spans="1:5" x14ac:dyDescent="0.25">
      <c r="A90" t="s">
        <v>174</v>
      </c>
      <c r="B90" t="b">
        <v>0</v>
      </c>
      <c r="C90" s="1">
        <v>45623</v>
      </c>
      <c r="D90" t="s">
        <v>156</v>
      </c>
      <c r="E90" t="e">
        <f>- INSTALL STUMP PAN
- wash MACHINE TO do injectors AND engine work
- pickup PARTS FROM FINNING IN THE morning</f>
        <v>#NAME?</v>
      </c>
    </row>
    <row r="91" spans="1:5" x14ac:dyDescent="0.25">
      <c r="A91" t="s">
        <v>175</v>
      </c>
      <c r="B91" t="b">
        <v>0</v>
      </c>
      <c r="C91" s="1">
        <v>45623</v>
      </c>
      <c r="D91" t="s">
        <v>124</v>
      </c>
      <c r="E91" t="s">
        <v>163</v>
      </c>
    </row>
    <row r="92" spans="1:5" x14ac:dyDescent="0.25">
      <c r="A92" t="s">
        <v>176</v>
      </c>
      <c r="B92" t="b">
        <v>0</v>
      </c>
      <c r="C92" s="1">
        <v>45622</v>
      </c>
      <c r="D92" t="s">
        <v>22</v>
      </c>
      <c r="E92" t="s">
        <v>99</v>
      </c>
    </row>
    <row r="93" spans="1:5" x14ac:dyDescent="0.25">
      <c r="A93" t="s">
        <v>177</v>
      </c>
      <c r="B93" t="b">
        <v>0</v>
      </c>
      <c r="C93" s="1">
        <v>45622</v>
      </c>
      <c r="D93" t="s">
        <v>145</v>
      </c>
      <c r="E93" t="s">
        <v>178</v>
      </c>
    </row>
    <row r="94" spans="1:5" x14ac:dyDescent="0.25">
      <c r="A94" t="s">
        <v>179</v>
      </c>
      <c r="B94" t="b">
        <v>0</v>
      </c>
      <c r="C94" s="1">
        <v>45621</v>
      </c>
      <c r="D94" t="s">
        <v>124</v>
      </c>
      <c r="E94" t="s">
        <v>163</v>
      </c>
    </row>
    <row r="95" spans="1:5" ht="315" x14ac:dyDescent="0.25">
      <c r="A95" t="s">
        <v>180</v>
      </c>
      <c r="B95" t="b">
        <v>0</v>
      </c>
      <c r="C95" s="1">
        <v>45621</v>
      </c>
      <c r="D95" t="s">
        <v>156</v>
      </c>
      <c r="E95" s="2" t="s">
        <v>181</v>
      </c>
    </row>
    <row r="96" spans="1:5" x14ac:dyDescent="0.25">
      <c r="A96" t="s">
        <v>182</v>
      </c>
      <c r="B96" t="b">
        <v>0</v>
      </c>
      <c r="C96" s="1">
        <v>45618</v>
      </c>
      <c r="D96" t="s">
        <v>124</v>
      </c>
      <c r="E96" t="s">
        <v>163</v>
      </c>
    </row>
    <row r="97" spans="1:5" x14ac:dyDescent="0.25">
      <c r="A97" t="s">
        <v>183</v>
      </c>
      <c r="B97" t="b">
        <v>0</v>
      </c>
      <c r="C97" s="1">
        <v>45617</v>
      </c>
      <c r="D97" t="s">
        <v>22</v>
      </c>
      <c r="E97" t="s">
        <v>184</v>
      </c>
    </row>
    <row r="98" spans="1:5" x14ac:dyDescent="0.25">
      <c r="A98" t="s">
        <v>185</v>
      </c>
      <c r="B98" t="b">
        <v>0</v>
      </c>
      <c r="C98" s="1">
        <v>45617</v>
      </c>
      <c r="D98" t="s">
        <v>145</v>
      </c>
      <c r="E98" t="s">
        <v>186</v>
      </c>
    </row>
    <row r="99" spans="1:5" x14ac:dyDescent="0.25">
      <c r="A99" t="s">
        <v>187</v>
      </c>
      <c r="B99" t="b">
        <v>0</v>
      </c>
      <c r="C99" s="1">
        <v>45616</v>
      </c>
      <c r="D99" t="s">
        <v>145</v>
      </c>
      <c r="E99" t="s">
        <v>188</v>
      </c>
    </row>
    <row r="100" spans="1:5" x14ac:dyDescent="0.25">
      <c r="A100" t="s">
        <v>189</v>
      </c>
      <c r="B100" t="b">
        <v>0</v>
      </c>
      <c r="C100" s="1">
        <v>45616</v>
      </c>
      <c r="D100" t="s">
        <v>145</v>
      </c>
      <c r="E100" t="s">
        <v>190</v>
      </c>
    </row>
    <row r="101" spans="1:5" ht="255" x14ac:dyDescent="0.25">
      <c r="A101" t="s">
        <v>191</v>
      </c>
      <c r="B101" t="b">
        <v>0</v>
      </c>
      <c r="C101" s="1">
        <v>45616</v>
      </c>
      <c r="D101" t="s">
        <v>156</v>
      </c>
      <c r="E101" s="2" t="s">
        <v>192</v>
      </c>
    </row>
    <row r="102" spans="1:5" x14ac:dyDescent="0.25">
      <c r="A102" t="s">
        <v>193</v>
      </c>
      <c r="B102" t="b">
        <v>0</v>
      </c>
      <c r="C102" s="1">
        <v>45615</v>
      </c>
      <c r="D102" t="s">
        <v>22</v>
      </c>
      <c r="E102" t="s">
        <v>194</v>
      </c>
    </row>
    <row r="103" spans="1:5" x14ac:dyDescent="0.25">
      <c r="A103" t="s">
        <v>195</v>
      </c>
      <c r="B103" t="b">
        <v>0</v>
      </c>
      <c r="C103" s="1">
        <v>45615</v>
      </c>
      <c r="D103" t="s">
        <v>156</v>
      </c>
      <c r="E103" t="s">
        <v>196</v>
      </c>
    </row>
    <row r="104" spans="1:5" x14ac:dyDescent="0.25">
      <c r="A104" t="s">
        <v>197</v>
      </c>
      <c r="B104" t="b">
        <v>0</v>
      </c>
      <c r="C104" s="1">
        <v>45614</v>
      </c>
      <c r="D104" t="s">
        <v>22</v>
      </c>
      <c r="E104" t="s">
        <v>198</v>
      </c>
    </row>
    <row r="105" spans="1:5" x14ac:dyDescent="0.25">
      <c r="A105" t="s">
        <v>199</v>
      </c>
      <c r="B105" t="b">
        <v>0</v>
      </c>
      <c r="C105" s="1">
        <v>45614</v>
      </c>
      <c r="D105" t="s">
        <v>156</v>
      </c>
      <c r="E105" t="e">
        <f>- try TO INSTALL COUPLER
- COUPLER would not fit STICK NOSE TO wide after machining
- INSTALL STICK NOSE lip SEALS
- assemble COUPLER</f>
        <v>#NAME?</v>
      </c>
    </row>
    <row r="106" spans="1:5" x14ac:dyDescent="0.25">
      <c r="A106" t="s">
        <v>200</v>
      </c>
      <c r="B106" t="b">
        <v>0</v>
      </c>
      <c r="C106" s="1">
        <v>45610</v>
      </c>
      <c r="D106" t="s">
        <v>22</v>
      </c>
      <c r="E106" t="s">
        <v>194</v>
      </c>
    </row>
    <row r="107" spans="1:5" ht="165" x14ac:dyDescent="0.25">
      <c r="A107" t="s">
        <v>201</v>
      </c>
      <c r="B107" t="b">
        <v>0</v>
      </c>
      <c r="C107" s="1">
        <v>45604</v>
      </c>
      <c r="D107" t="s">
        <v>156</v>
      </c>
      <c r="E107" s="2" t="s">
        <v>202</v>
      </c>
    </row>
    <row r="108" spans="1:5" x14ac:dyDescent="0.25">
      <c r="A108" t="s">
        <v>203</v>
      </c>
      <c r="B108" t="b">
        <v>0</v>
      </c>
      <c r="C108" s="1">
        <v>45603</v>
      </c>
      <c r="D108" t="s">
        <v>156</v>
      </c>
      <c r="E108" t="e">
        <f>- go over COUPLER WITH Victor
- disassemble COUPLER AND move near welding SHOP</f>
        <v>#NAME?</v>
      </c>
    </row>
    <row r="109" spans="1:5" ht="409.5" x14ac:dyDescent="0.25">
      <c r="A109" t="s">
        <v>204</v>
      </c>
      <c r="B109" t="b">
        <v>0</v>
      </c>
      <c r="C109" s="1">
        <v>45603</v>
      </c>
      <c r="D109" t="s">
        <v>156</v>
      </c>
      <c r="E109" s="2" t="s">
        <v>205</v>
      </c>
    </row>
    <row r="110" spans="1:5" x14ac:dyDescent="0.25">
      <c r="A110" t="s">
        <v>206</v>
      </c>
      <c r="B110" t="b">
        <v>1</v>
      </c>
      <c r="C110" s="1">
        <v>45601</v>
      </c>
      <c r="D110" t="s">
        <v>104</v>
      </c>
      <c r="E110" t="e">
        <f>-REMOVE quick COUPLER hoses ON STICK AND REPLACE WITH tubes
-measure UP AND go TO HYDRAULIC SUPPLY AND GET hoses AND FITTINGS FOR JUMPER hoses AND STICK NOSE
-INSTALL hoses ON MACHINE
-REPLACE LEAKING HYDRAULIC HOSE ON CONTOL VALVE
-REMOVE quick COUPLER FROM STICK TO shim UP
-PRESSUREWASH STICKNOSE AND COUPLER TO inspect
-FOUND STICK NOSE AND COUPLER REQUIRE machining</f>
        <v>#NAME?</v>
      </c>
    </row>
    <row r="111" spans="1:5" x14ac:dyDescent="0.25">
      <c r="A111" t="s">
        <v>207</v>
      </c>
      <c r="B111" t="b">
        <v>0</v>
      </c>
      <c r="C111" s="1">
        <v>45601</v>
      </c>
      <c r="D111" t="s">
        <v>12</v>
      </c>
      <c r="E111" t="s">
        <v>208</v>
      </c>
    </row>
    <row r="112" spans="1:5" x14ac:dyDescent="0.25">
      <c r="A112" t="s">
        <v>209</v>
      </c>
      <c r="B112" t="b">
        <v>0</v>
      </c>
      <c r="C112" s="1">
        <v>45593</v>
      </c>
      <c r="D112" t="s">
        <v>124</v>
      </c>
      <c r="E112" t="s">
        <v>210</v>
      </c>
    </row>
    <row r="113" spans="1:5" ht="409.5" x14ac:dyDescent="0.25">
      <c r="A113" t="s">
        <v>211</v>
      </c>
      <c r="B113" t="b">
        <v>1</v>
      </c>
      <c r="C113" s="1">
        <v>45576</v>
      </c>
      <c r="D113" t="s">
        <v>104</v>
      </c>
      <c r="E113" s="2" t="s">
        <v>212</v>
      </c>
    </row>
    <row r="114" spans="1:5" ht="409.5" x14ac:dyDescent="0.25">
      <c r="A114" t="s">
        <v>213</v>
      </c>
      <c r="B114" t="b">
        <v>1</v>
      </c>
      <c r="C114" s="1">
        <v>45569</v>
      </c>
      <c r="D114" t="s">
        <v>104</v>
      </c>
      <c r="E114" s="2" t="s">
        <v>214</v>
      </c>
    </row>
    <row r="115" spans="1:5" ht="135" x14ac:dyDescent="0.25">
      <c r="A115" t="s">
        <v>215</v>
      </c>
      <c r="B115" t="b">
        <v>1</v>
      </c>
      <c r="C115" s="1">
        <v>45569</v>
      </c>
      <c r="D115" t="s">
        <v>104</v>
      </c>
      <c r="E115" s="2" t="s">
        <v>216</v>
      </c>
    </row>
    <row r="116" spans="1:5" x14ac:dyDescent="0.25">
      <c r="A116" t="s">
        <v>217</v>
      </c>
      <c r="B116" t="b">
        <v>0</v>
      </c>
      <c r="C116" s="1">
        <v>45568</v>
      </c>
      <c r="D116" t="s">
        <v>124</v>
      </c>
      <c r="E116" t="s">
        <v>163</v>
      </c>
    </row>
    <row r="117" spans="1:5" ht="409.5" x14ac:dyDescent="0.25">
      <c r="A117" t="s">
        <v>218</v>
      </c>
      <c r="B117" t="b">
        <v>1</v>
      </c>
      <c r="C117" s="1">
        <v>45566</v>
      </c>
      <c r="D117" t="s">
        <v>104</v>
      </c>
      <c r="E117" s="2" t="s">
        <v>219</v>
      </c>
    </row>
    <row r="118" spans="1:5" ht="120" x14ac:dyDescent="0.25">
      <c r="A118" t="s">
        <v>220</v>
      </c>
      <c r="B118" t="b">
        <v>1</v>
      </c>
      <c r="C118" s="1">
        <v>45560</v>
      </c>
      <c r="D118" t="s">
        <v>104</v>
      </c>
      <c r="E118" s="2" t="s">
        <v>221</v>
      </c>
    </row>
    <row r="119" spans="1:5" ht="409.5" x14ac:dyDescent="0.25">
      <c r="A119" t="s">
        <v>222</v>
      </c>
      <c r="B119" t="b">
        <v>1</v>
      </c>
      <c r="C119" s="1">
        <v>45559</v>
      </c>
      <c r="D119" t="s">
        <v>104</v>
      </c>
      <c r="E119" s="2" t="s">
        <v>223</v>
      </c>
    </row>
    <row r="120" spans="1:5" ht="409.5" x14ac:dyDescent="0.25">
      <c r="A120" t="s">
        <v>224</v>
      </c>
      <c r="B120" t="b">
        <v>1</v>
      </c>
      <c r="C120" s="1">
        <v>45558</v>
      </c>
      <c r="D120" t="s">
        <v>104</v>
      </c>
      <c r="E120" s="2" t="s">
        <v>225</v>
      </c>
    </row>
    <row r="121" spans="1:5" x14ac:dyDescent="0.25">
      <c r="A121" t="s">
        <v>226</v>
      </c>
      <c r="B121" t="b">
        <v>0</v>
      </c>
      <c r="C121" s="1">
        <v>45519</v>
      </c>
      <c r="D121" t="s">
        <v>156</v>
      </c>
      <c r="E121" t="e">
        <f>- DECAL MACHINE
- ENTER DETAILS AND PHOTOS INTO NEKTAR
- TRAVEL TO AND FROM SITE</f>
        <v>#NAME?</v>
      </c>
    </row>
    <row r="122" spans="1:5" ht="360" x14ac:dyDescent="0.25">
      <c r="A122" t="s">
        <v>227</v>
      </c>
      <c r="B122" t="b">
        <v>1</v>
      </c>
      <c r="C122" s="1">
        <v>45517</v>
      </c>
      <c r="D122" t="s">
        <v>104</v>
      </c>
      <c r="E122" s="2" t="s">
        <v>228</v>
      </c>
    </row>
    <row r="123" spans="1:5" ht="409.5" x14ac:dyDescent="0.25">
      <c r="A123" t="s">
        <v>229</v>
      </c>
      <c r="B123" t="b">
        <v>1</v>
      </c>
      <c r="C123" s="1">
        <v>45516</v>
      </c>
      <c r="D123" t="s">
        <v>104</v>
      </c>
      <c r="E123" s="2" t="s">
        <v>230</v>
      </c>
    </row>
    <row r="124" spans="1:5" ht="135" x14ac:dyDescent="0.25">
      <c r="A124" t="s">
        <v>231</v>
      </c>
      <c r="B124" t="b">
        <v>1</v>
      </c>
      <c r="C124" s="1">
        <v>45513</v>
      </c>
      <c r="D124" t="s">
        <v>104</v>
      </c>
      <c r="E124" s="2" t="s">
        <v>232</v>
      </c>
    </row>
    <row r="125" spans="1:5" ht="150" x14ac:dyDescent="0.25">
      <c r="A125" t="s">
        <v>233</v>
      </c>
      <c r="B125" t="b">
        <v>1</v>
      </c>
      <c r="C125" s="1">
        <v>45511</v>
      </c>
      <c r="D125" t="s">
        <v>104</v>
      </c>
      <c r="E125" s="2" t="s">
        <v>234</v>
      </c>
    </row>
    <row r="126" spans="1:5" ht="409.5" x14ac:dyDescent="0.25">
      <c r="A126" t="s">
        <v>235</v>
      </c>
      <c r="B126" t="b">
        <v>1</v>
      </c>
      <c r="C126" s="1">
        <v>45506</v>
      </c>
      <c r="D126" t="s">
        <v>51</v>
      </c>
      <c r="E126" s="2" t="s">
        <v>236</v>
      </c>
    </row>
    <row r="127" spans="1:5" x14ac:dyDescent="0.25">
      <c r="A127" t="s">
        <v>237</v>
      </c>
      <c r="B127" t="b">
        <v>1</v>
      </c>
      <c r="C127" s="1">
        <v>45489</v>
      </c>
      <c r="D127" t="s">
        <v>51</v>
      </c>
      <c r="E127" t="e">
        <f>-EXTRACTED MULTIPLE BROKEN grease FITTINGS
-INSTALLED NEW FITTINGS AND GREASED</f>
        <v>#NAME?</v>
      </c>
    </row>
    <row r="128" spans="1:5" x14ac:dyDescent="0.25">
      <c r="A128" t="s">
        <v>238</v>
      </c>
      <c r="B128" t="b">
        <v>1</v>
      </c>
      <c r="C128" s="1">
        <v>45442</v>
      </c>
      <c r="D128" t="s">
        <v>104</v>
      </c>
      <c r="E128" t="e">
        <f>-MACHINE _xlfn.SINGLE( Keary St), NEW Westminster
-_xlfn.SINGLE(CHECK AND repair FOR quick COUPLER guide bolts fell out)
-_xlfn.SINGLE(INSTALL NEW quick COUPLER guide bolts AND springs)</f>
        <v>#NAME?</v>
      </c>
    </row>
    <row r="129" spans="1:5" x14ac:dyDescent="0.25">
      <c r="A129" t="s">
        <v>239</v>
      </c>
      <c r="B129" t="b">
        <v>1</v>
      </c>
      <c r="C129" s="1">
        <v>45419</v>
      </c>
      <c r="D129" t="s">
        <v>104</v>
      </c>
      <c r="E129" t="e">
        <f>-MACHINE _xlfn.SINGLE( Keary St), NEW Westminster
-_xlfn.SINGLE(REPLACE TRAVEL PILOT VALVE)
-OPERATE MACHINE, TRAVEL functions-_xlfn.SINGLE(OK)
-_xlfn.SINGLE(ADJUST AIR gap ON PILOT levers)</f>
        <v>#NAME?</v>
      </c>
    </row>
    <row r="130" spans="1:5" x14ac:dyDescent="0.25">
      <c r="A130" t="s">
        <v>240</v>
      </c>
      <c r="B130" t="b">
        <v>1</v>
      </c>
      <c r="C130" s="1">
        <v>45418</v>
      </c>
      <c r="D130" t="s">
        <v>104</v>
      </c>
      <c r="E130" t="e">
        <f>-MACHINE _xlfn.SINGLE( Keary St), NEW Westminster
-_xlfn.SINGLE(REPLACE cutting edge)
-_xlfn.SINGLE(Lower STUMP PAN down INTO excavation AND SET UP TO INSTALL)
-_xlfn.SINGLE(FOUND STUMP PAN is WRONG size)
-_xlfn.SINGLE(Bring STUMP PAN BACK UP AND LOAD BACK INTO truck)
-_xlfn.SINGLE(CHECK AND repair FOR MACHINE travels very slow IN reverse)
-_xlfn.SINGLE(FOUND TRAVEL PILOT VALVE FAILED)
-_xlfn.SINGLE(ORDER VALVE)</f>
        <v>#NAME?</v>
      </c>
    </row>
    <row r="131" spans="1:5" x14ac:dyDescent="0.25">
      <c r="A131" t="s">
        <v>241</v>
      </c>
      <c r="B131" t="b">
        <v>1</v>
      </c>
      <c r="C131" s="1">
        <v>45397</v>
      </c>
      <c r="D131" t="s">
        <v>104</v>
      </c>
      <c r="E131" t="e">
        <f>-MACHINE _xlfn.SINGLE( Keary St), NEW Westminster
-_xlfn.SINGLE(repair quick COUPLER safety bar keeper eye)
-_xlfn.SINGLE(REPLACE grease nipple ON quick COUPLER CYLINDER)</f>
        <v>#NAME?</v>
      </c>
    </row>
    <row r="132" spans="1:5" ht="150" x14ac:dyDescent="0.25">
      <c r="A132" t="s">
        <v>242</v>
      </c>
      <c r="B132" t="b">
        <v>1</v>
      </c>
      <c r="C132" s="1">
        <v>45362</v>
      </c>
      <c r="D132" t="s">
        <v>104</v>
      </c>
      <c r="E132" s="2" t="s">
        <v>243</v>
      </c>
    </row>
    <row r="133" spans="1:5" x14ac:dyDescent="0.25">
      <c r="A133" t="s">
        <v>244</v>
      </c>
      <c r="B133" t="b">
        <v>1</v>
      </c>
      <c r="C133" s="1">
        <v>45362</v>
      </c>
      <c r="D133" t="s">
        <v>104</v>
      </c>
      <c r="E133" t="e">
        <f>-MACHINE _xlfn.SINGLE( Keary St), NEW Westminster
-_xlfn.SINGLE(LOAD PARTS AND tooling down INTO excavation WITH long reach)
-_xlfn.SINGLE(REPLACE LEAKING quick COUPLER CYLINDER)</f>
        <v>#NAME?</v>
      </c>
    </row>
    <row r="134" spans="1:5" x14ac:dyDescent="0.25">
      <c r="A134" t="s">
        <v>245</v>
      </c>
      <c r="B134" t="b">
        <v>1</v>
      </c>
      <c r="C134" s="1">
        <v>45359</v>
      </c>
      <c r="D134" t="s">
        <v>104</v>
      </c>
      <c r="E134" t="e">
        <f>-MACHINE _xlfn.SINGLE( Keary St), NEW Westminster
-_xlfn.SINGLE(Lower ALL tooling AND PARTS down INTO excavation WITH long reach)
-_xlfn.SINGLE(Split right TRACK)
-_xlfn.SINGLE(REPLACE FAILED right SIDE idler)
-_xlfn.SINGLE(Reconnect TRACK)
-_xlfn.SINGLE(Press NEW master pin IN WITH TRACK Press)
-_xlfn.SINGLE(INSTALL TRACK pads)
-_xlfn.SINGLE(Tension TRACK)
-_xlfn.SINGLE(LOAD out ALL tooling WITH long reach)</f>
        <v>#NAME?</v>
      </c>
    </row>
    <row r="135" spans="1:5" x14ac:dyDescent="0.25">
      <c r="A135" t="s">
        <v>246</v>
      </c>
      <c r="B135" t="b">
        <v>1</v>
      </c>
      <c r="C135" s="1">
        <v>45355</v>
      </c>
      <c r="D135" t="s">
        <v>104</v>
      </c>
      <c r="E135" t="e">
        <f>-MACHINE _xlfn.SINGLE( Keary St), NEW Westminster
-_xlfn.SINGLE(CHECK AND repair FOR right TRACK slacked OFF)
-_xlfn.SINGLE(FOUND idler bearings FAILED ON right SIDE idler)</f>
        <v>#NAME?</v>
      </c>
    </row>
    <row r="136" spans="1:5" ht="409.5" x14ac:dyDescent="0.25">
      <c r="A136" t="s">
        <v>247</v>
      </c>
      <c r="B136" t="b">
        <v>1</v>
      </c>
      <c r="C136" s="1">
        <v>45351</v>
      </c>
      <c r="D136" t="s">
        <v>104</v>
      </c>
      <c r="E136" s="2" t="s">
        <v>248</v>
      </c>
    </row>
    <row r="137" spans="1:5" x14ac:dyDescent="0.25">
      <c r="A137" t="s">
        <v>249</v>
      </c>
      <c r="B137" t="b">
        <v>1</v>
      </c>
      <c r="C137" s="1">
        <v>45345</v>
      </c>
      <c r="D137" t="s">
        <v>104</v>
      </c>
      <c r="E137" t="e">
        <f>-MACHINE _xlfn.SINGLE( Keary St), NEW Westminster
-_xlfn.SINGLE(Flip cutting edge)</f>
        <v>#NAME?</v>
      </c>
    </row>
    <row r="138" spans="1:5" x14ac:dyDescent="0.25">
      <c r="A138" t="s">
        <v>250</v>
      </c>
      <c r="B138" t="b">
        <v>1</v>
      </c>
      <c r="C138" s="1">
        <v>45314</v>
      </c>
      <c r="D138" t="s">
        <v>104</v>
      </c>
      <c r="E138" t="e">
        <f>-MACHINE _xlfn.SINGLE( Keary St), NEW Westminster
-_xlfn.SINGLE(REMOVE grade control sensor AND bracket)</f>
        <v>#NAME?</v>
      </c>
    </row>
    <row r="139" spans="1:5" ht="135" x14ac:dyDescent="0.25">
      <c r="A139" t="s">
        <v>251</v>
      </c>
      <c r="B139" t="b">
        <v>1</v>
      </c>
      <c r="C139" s="1">
        <v>45303</v>
      </c>
      <c r="D139" t="s">
        <v>104</v>
      </c>
      <c r="E139" s="2" t="s">
        <v>252</v>
      </c>
    </row>
    <row r="140" spans="1:5" x14ac:dyDescent="0.25">
      <c r="A140" t="s">
        <v>253</v>
      </c>
      <c r="B140" t="b">
        <v>1</v>
      </c>
      <c r="C140" s="1">
        <v>45301</v>
      </c>
      <c r="D140" t="s">
        <v>104</v>
      </c>
      <c r="E140" t="e">
        <f>-MACHINE _xlfn.SINGLE( Keary St), NEW Westminster
-_xlfn.SINGLE(REPLACE wiper blade AND ADJUST wiper arm)</f>
        <v>#NAME?</v>
      </c>
    </row>
    <row r="141" spans="1:5" x14ac:dyDescent="0.25">
      <c r="A141" t="s">
        <v>254</v>
      </c>
      <c r="B141" t="b">
        <v>1</v>
      </c>
      <c r="C141" s="1">
        <v>45279</v>
      </c>
      <c r="D141" t="s">
        <v>104</v>
      </c>
      <c r="E141" t="e">
        <f>-MACHINE _xlfn.SINGLE( Keary St), NEW Westminster
-_xlfn.SINGLE(Wedge guard broke OFF ON one SIDE OF quick COUPLER)
-_xlfn.SINGLE(safety bar ear broke OFF)
-_xlfn.SINGLE(Drop welding cables down INTO excavation)
-_xlfn.SINGLE(Weld Wedge bar guard BACK ON)
-_xlfn.SINGLE(Weld NEW SET OF ears ON FOR Wedge safety lock bar)</f>
        <v>#NAME?</v>
      </c>
    </row>
    <row r="142" spans="1:5" x14ac:dyDescent="0.25">
      <c r="A142" t="s">
        <v>255</v>
      </c>
      <c r="B142" t="b">
        <v>1</v>
      </c>
      <c r="C142" s="1">
        <v>45247</v>
      </c>
      <c r="D142" t="s">
        <v>104</v>
      </c>
      <c r="E142" t="e">
        <f>-MACHINE _xlfn.SINGLE( Keary St), NEW Westminster
-_xlfn.SINGLE(Pick UP NEW edge AND hardware FROM Morfco)
-_xlfn.SINGLE(TRAVEL TO SITE)
-_xlfn.SINGLE(REPLACE cutting edge)
-_xlfn.SINGLE(CHECK AND repair FOR HYDRAULIC LEAK)
-_xlfn.SINGLE(FOUND STUMP PAN fell OFF AND HOSE ON swivel was knocked loose)
-_xlfn.SINGLE(REPLACE SEAL AND tighten HOSE)
-_xlfn.SINGLE(OPERATE MACHINE)-_xlfn.SINGLE(OK)</f>
        <v>#NAME?</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TasksList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Lorelei Rollf</cp:lastModifiedBy>
  <dcterms:created xsi:type="dcterms:W3CDTF">2026-11-03T00:09:02Z</dcterms:created>
  <dcterms:modified xsi:type="dcterms:W3CDTF">2026-11-03T00:10:12Z</dcterms:modified>
</cp:coreProperties>
</file>